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0300"/>
  </bookViews>
  <sheets>
    <sheet name="Sheet1" sheetId="1" r:id="rId1"/>
  </sheets>
  <definedNames>
    <definedName name="_xlnm.Print_Area" localSheetId="0">Sheet1!$A$1:$H$145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E26" i="1"/>
  <c r="F26" i="1" s="1"/>
  <c r="E25" i="1"/>
  <c r="F25" i="1" s="1"/>
  <c r="E33" i="1"/>
  <c r="E34" i="1"/>
  <c r="F34" i="1" s="1"/>
  <c r="F33" i="1"/>
  <c r="E32" i="1"/>
  <c r="F32" i="1" s="1"/>
  <c r="E61" i="1"/>
  <c r="F61" i="1" s="1"/>
  <c r="E60" i="1"/>
  <c r="E59" i="1"/>
  <c r="F59" i="1" s="1"/>
  <c r="E58" i="1"/>
  <c r="E18" i="1"/>
  <c r="E139" i="1"/>
  <c r="F139" i="1" s="1"/>
  <c r="E88" i="1"/>
  <c r="F88" i="1" s="1"/>
  <c r="E28" i="1"/>
  <c r="E27" i="1"/>
  <c r="F27" i="1" s="1"/>
  <c r="E108" i="1"/>
  <c r="F108" i="1" s="1"/>
  <c r="E85" i="1"/>
  <c r="F85" i="1" s="1"/>
  <c r="F60" i="1"/>
  <c r="E35" i="1"/>
  <c r="F35" i="1" s="1"/>
  <c r="E46" i="1"/>
  <c r="F46" i="1" s="1"/>
  <c r="F140" i="1"/>
  <c r="E62" i="1"/>
  <c r="F62" i="1" s="1"/>
  <c r="E79" i="1"/>
  <c r="F79" i="1" s="1"/>
  <c r="E77" i="1"/>
  <c r="F77" i="1" s="1"/>
  <c r="F18" i="1"/>
  <c r="E17" i="1"/>
  <c r="E24" i="1"/>
  <c r="E23" i="1"/>
  <c r="E54" i="1"/>
  <c r="F54" i="1" s="1"/>
  <c r="E53" i="1"/>
  <c r="F53" i="1" s="1"/>
  <c r="E52" i="1"/>
  <c r="F52" i="1" s="1"/>
  <c r="E48" i="1"/>
  <c r="F48" i="1" s="1"/>
  <c r="E47" i="1"/>
  <c r="F47" i="1" s="1"/>
  <c r="E138" i="1"/>
  <c r="F138" i="1" s="1"/>
  <c r="E16" i="1"/>
  <c r="F16" i="1" s="1"/>
  <c r="E130" i="1"/>
  <c r="F130" i="1" s="1"/>
  <c r="F17" i="1"/>
  <c r="E63" i="1"/>
  <c r="F63" i="1" s="1"/>
  <c r="F66" i="1"/>
  <c r="F67" i="1"/>
  <c r="F68" i="1"/>
  <c r="F69" i="1"/>
  <c r="F36" i="1"/>
  <c r="F37" i="1"/>
  <c r="F38" i="1"/>
  <c r="F39" i="1"/>
  <c r="F40" i="1"/>
  <c r="F143" i="1"/>
  <c r="F142" i="1"/>
  <c r="F141" i="1"/>
  <c r="F137" i="1"/>
  <c r="F135" i="1"/>
  <c r="F134" i="1"/>
  <c r="F133" i="1"/>
  <c r="F131" i="1"/>
  <c r="F129" i="1"/>
  <c r="F128" i="1"/>
  <c r="F127" i="1"/>
  <c r="F126" i="1"/>
  <c r="F125" i="1"/>
  <c r="F124" i="1"/>
  <c r="F123" i="1"/>
  <c r="F122" i="1"/>
  <c r="F121" i="1"/>
  <c r="F120" i="1"/>
  <c r="F119" i="1"/>
  <c r="F117" i="1"/>
  <c r="F116" i="1"/>
  <c r="F115" i="1"/>
  <c r="F114" i="1"/>
  <c r="F113" i="1"/>
  <c r="F112" i="1"/>
  <c r="F111" i="1"/>
  <c r="F109" i="1"/>
  <c r="F107" i="1"/>
  <c r="F106" i="1"/>
  <c r="F104" i="1"/>
  <c r="F103" i="1"/>
  <c r="F102" i="1"/>
  <c r="F101" i="1"/>
  <c r="F99" i="1"/>
  <c r="F98" i="1"/>
  <c r="F97" i="1"/>
  <c r="F96" i="1"/>
  <c r="F95" i="1"/>
  <c r="F94" i="1"/>
  <c r="F91" i="1"/>
  <c r="F90" i="1"/>
  <c r="F89" i="1"/>
  <c r="F87" i="1"/>
  <c r="F86" i="1"/>
  <c r="F83" i="1"/>
  <c r="F82" i="1"/>
  <c r="F80" i="1"/>
  <c r="F78" i="1"/>
  <c r="F76" i="1"/>
  <c r="F75" i="1"/>
  <c r="F73" i="1"/>
  <c r="F72" i="1"/>
  <c r="F71" i="1"/>
  <c r="F65" i="1"/>
  <c r="F56" i="1"/>
  <c r="F55" i="1"/>
  <c r="F51" i="1"/>
  <c r="F49" i="1"/>
  <c r="F45" i="1"/>
  <c r="F43" i="1"/>
  <c r="F42" i="1"/>
  <c r="F41" i="1"/>
  <c r="F30" i="1"/>
  <c r="F29" i="1"/>
  <c r="F28" i="1"/>
  <c r="F24" i="1"/>
  <c r="F23" i="1"/>
  <c r="F21" i="1"/>
  <c r="F20" i="1"/>
  <c r="F19" i="1"/>
  <c r="F14" i="1"/>
  <c r="F13" i="1"/>
  <c r="F12" i="1"/>
  <c r="F11" i="1"/>
  <c r="F10" i="1"/>
</calcChain>
</file>

<file path=xl/comments1.xml><?xml version="1.0" encoding="utf-8"?>
<comments xmlns="http://schemas.openxmlformats.org/spreadsheetml/2006/main">
  <authors>
    <author>Donna</author>
  </authors>
  <commentList>
    <comment ref="E16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 Lavocat 5  1/5/26
</t>
        </r>
      </text>
    </comment>
    <comment ref="E17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 PHN   5   1/5/26
JF  Lavocat   5   1/5/26
Tidbury   30   1/5/26
</t>
        </r>
      </text>
    </comment>
    <comment ref="E18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 Lavocat   10   1/5/26
Tidbury   25   1/5/26
Briar Rose  35   1/5/26
Rusty Oak  200   1/5/26
</t>
        </r>
      </text>
    </comment>
    <comment ref="E23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Shrubs &amp; Trees 15   1/5/26
</t>
        </r>
      </text>
    </comment>
    <comment ref="E24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Shrubs &amp; Trees 15   1/5/26</t>
        </r>
      </text>
    </comment>
    <comment ref="E25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Shrubs &amp; Trees 15   1/5/26
Tidbury   75         1/5/26
Sun Nurseries 25  1/7/26
</t>
        </r>
      </text>
    </comment>
    <comment ref="E26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Shrubs &amp; Trees 10  1/5/26
Tidbury   50      1/5/26
M Eagle Crest  50   1/5/26
Sun Nurseries 10  1/7/26
</t>
        </r>
      </text>
    </comment>
    <comment ref="E27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Tidbury   30      1/5/26
M Eagle Crest  50   1/5/26
</t>
        </r>
      </text>
    </comment>
    <comment ref="E28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M Eagle Crest  50   1/5/26
</t>
        </r>
      </text>
    </comment>
    <comment ref="E32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Lavocat  20  1/5/26
M Sabellico GH 15 1/5/26
Sun Nurseries  6  1/7/26
</t>
        </r>
      </text>
    </comment>
    <comment ref="E33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CVTS landscpng 15  1/5/26
JF Lavocat  25   1/5/26
Tidbury    75   1/5/26
Creative Plntscp  5   1/5/26
M Sabellico GH 20 1/5/26
Sun Nurseries  6  1/7/26
</t>
        </r>
      </text>
    </comment>
    <comment ref="E34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 10      1/5/26
JF Lavocat  45   1/5/26
Tidbury    75   1/5/26
Creative Plntscp  5   1/5/26
Briar Rose  35     1/5/26
</t>
        </r>
      </text>
    </comment>
    <comment ref="E35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10   1/5/26
JF Lavocat  25  1/5/26
Briar Rose   100   1/5/26
</t>
        </r>
      </text>
    </comment>
    <comment ref="E46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Lavocat   4    1/5/26
Creative Plntscp  5   1/5/26
</t>
        </r>
      </text>
    </comment>
    <comment ref="E47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10       1/5/26
JF Lavocat   4    1/5/26
</t>
        </r>
      </text>
    </comment>
    <comment ref="E48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 10  1/5/26
JF Lavocat   4    1/5/26
</t>
        </r>
      </text>
    </comment>
    <comment ref="E52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Lavocat   6   1/5/26
</t>
        </r>
      </text>
    </comment>
    <comment ref="E53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Lavocat   6   1/5/26</t>
        </r>
      </text>
    </comment>
    <comment ref="E54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Lavocat   6   1/5/26</t>
        </r>
      </text>
    </comment>
    <comment ref="E58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Lavocat  5   1/5/26
Sun Nurseries 10  1/7/26
</t>
        </r>
      </text>
    </comment>
    <comment ref="E59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CVTS Lndscpng 10  1/5/26
Dunlap  5  1/5/26
JF Lavocat  5   1/5/26
Creative Plntscp  5   1/5/26
Sun Nurseries 8  1/7/26
</t>
        </r>
      </text>
    </comment>
    <comment ref="E60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Lavocat  5   1/5/26
Tidbury   25   1/5/26
Briar Rose  25   1/5/26
Sun Nurseries 12  1/7/26
</t>
        </r>
      </text>
    </comment>
    <comment ref="E61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 5   1/5/26
JF Lavocat  5   1/5/26
Tidbury   25   1/5/26
Briar Rose  25   1/5/26
Sun Nurseries 8  1/7/26
</t>
        </r>
      </text>
    </comment>
    <comment ref="E62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P&amp;T        50      1/5/26
Tidbury   25   1/5/26
</t>
        </r>
      </text>
    </comment>
    <comment ref="E63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 PHN  5  1/5/26
.  </t>
        </r>
      </text>
    </comment>
    <comment ref="E77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Shrubs &amp; Trees 10   1/5/26
</t>
        </r>
      </text>
    </comment>
    <comment ref="E79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Tidbury    10    1/5/26
</t>
        </r>
      </text>
    </comment>
    <comment ref="E84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85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M Sabellico GH 20     1/5/26
</t>
        </r>
      </text>
    </comment>
    <comment ref="E88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M Eagle Crest  25   1/5/26</t>
        </r>
      </text>
    </comment>
    <comment ref="E108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M Sabellico GH 10   1/5/26
</t>
        </r>
      </text>
    </comment>
    <comment ref="E130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PHN 40   1/5/26
</t>
        </r>
      </text>
    </comment>
    <comment ref="E138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JF  Lavocat  10  1/5/26
JF Lavocat 15    1/5/26
</t>
        </r>
      </text>
    </comment>
    <comment ref="E139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PHN 10   1/5/26
Shrubs &amp; Trees 10   1/5/26
M Sabellico GH 10 1/5/26</t>
        </r>
      </text>
    </comment>
    <comment ref="E140" authorId="0">
      <text>
        <r>
          <rPr>
            <b/>
            <sz val="10"/>
            <color indexed="81"/>
            <rFont val="Tahoma"/>
            <family val="2"/>
          </rPr>
          <t>Donna:</t>
        </r>
        <r>
          <rPr>
            <sz val="10"/>
            <color indexed="81"/>
            <rFont val="Tahoma"/>
            <family val="2"/>
          </rPr>
          <t xml:space="preserve">
Dunlap PHN 3     1/5/26
JF Lavocat  15   1/5/26
Tidbury   20   1/5/26
Little Tree  38  1/7/26
</t>
        </r>
      </text>
    </comment>
  </commentList>
</comments>
</file>

<file path=xl/sharedStrings.xml><?xml version="1.0" encoding="utf-8"?>
<sst xmlns="http://schemas.openxmlformats.org/spreadsheetml/2006/main" count="228" uniqueCount="66">
  <si>
    <t>JC Hill Tree Farms, Inc.</t>
  </si>
  <si>
    <t>123 W. Rausch's Road . Orwigsburg, PA  17961</t>
  </si>
  <si>
    <t>EVERGREEN INVENTORY</t>
  </si>
  <si>
    <t xml:space="preserve"> </t>
  </si>
  <si>
    <t>Tree</t>
  </si>
  <si>
    <t>Size</t>
  </si>
  <si>
    <t>In Field</t>
  </si>
  <si>
    <t>Sold</t>
  </si>
  <si>
    <t>Avail</t>
  </si>
  <si>
    <t>Cost</t>
  </si>
  <si>
    <r>
      <t xml:space="preserve">Abies                                             </t>
    </r>
    <r>
      <rPr>
        <sz val="10"/>
        <rFont val="Arial"/>
        <family val="2"/>
      </rPr>
      <t xml:space="preserve">    Canaan Fir</t>
    </r>
  </si>
  <si>
    <t>3' - 4'</t>
  </si>
  <si>
    <t>4' - 5'</t>
  </si>
  <si>
    <t>5' - 6'</t>
  </si>
  <si>
    <t>6' - 7'</t>
  </si>
  <si>
    <t>7' - 8'</t>
  </si>
  <si>
    <t>8' - 9'</t>
  </si>
  <si>
    <t>9' - 10'</t>
  </si>
  <si>
    <r>
      <rPr>
        <b/>
        <sz val="10"/>
        <color theme="1"/>
        <rFont val="Arial"/>
        <family val="2"/>
      </rPr>
      <t xml:space="preserve">Abies    </t>
    </r>
    <r>
      <rPr>
        <sz val="10"/>
        <color theme="1"/>
        <rFont val="Arial"/>
        <family val="2"/>
      </rPr>
      <t xml:space="preserve">                                           Concolor Fir</t>
    </r>
  </si>
  <si>
    <t>10' - 12'</t>
  </si>
  <si>
    <t>Commercial Grade</t>
  </si>
  <si>
    <t>6' - 8'</t>
  </si>
  <si>
    <r>
      <rPr>
        <b/>
        <sz val="10"/>
        <color theme="1"/>
        <rFont val="Arial"/>
        <family val="2"/>
      </rPr>
      <t>Picea pungens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Glauca</t>
    </r>
    <r>
      <rPr>
        <sz val="10"/>
        <color theme="1"/>
        <rFont val="Arial"/>
        <family val="2"/>
      </rPr>
      <t xml:space="preserve">                     Blue Spruce</t>
    </r>
  </si>
  <si>
    <r>
      <rPr>
        <b/>
        <sz val="10"/>
        <color theme="1"/>
        <rFont val="Arial"/>
        <family val="2"/>
      </rPr>
      <t xml:space="preserve">Picea abies </t>
    </r>
    <r>
      <rPr>
        <sz val="10"/>
        <color theme="1"/>
        <rFont val="Arial"/>
        <family val="2"/>
      </rPr>
      <t xml:space="preserve">                                Norway Spruce</t>
    </r>
  </si>
  <si>
    <t>12' - 14'</t>
  </si>
  <si>
    <t xml:space="preserve">                Commercial Grade</t>
  </si>
  <si>
    <t>4' - 6'</t>
  </si>
  <si>
    <t xml:space="preserve">              Commercial Grade</t>
  </si>
  <si>
    <t xml:space="preserve">8' - 10' </t>
  </si>
  <si>
    <r>
      <rPr>
        <b/>
        <sz val="10"/>
        <color theme="1"/>
        <rFont val="Arial"/>
        <family val="2"/>
      </rPr>
      <t>Picea omorika</t>
    </r>
    <r>
      <rPr>
        <sz val="10"/>
        <color theme="1"/>
        <rFont val="Arial"/>
        <family val="2"/>
      </rPr>
      <t xml:space="preserve">                             Serbian Spruce</t>
    </r>
  </si>
  <si>
    <t xml:space="preserve">4' - 5' </t>
  </si>
  <si>
    <t xml:space="preserve">5' - 6' </t>
  </si>
  <si>
    <r>
      <rPr>
        <b/>
        <sz val="10"/>
        <color theme="1"/>
        <rFont val="Arial"/>
        <family val="2"/>
      </rPr>
      <t>Picea glauca</t>
    </r>
    <r>
      <rPr>
        <sz val="10"/>
        <color theme="1"/>
        <rFont val="Arial"/>
        <family val="2"/>
      </rPr>
      <t xml:space="preserve">                                  White Spruce</t>
    </r>
  </si>
  <si>
    <r>
      <rPr>
        <b/>
        <sz val="10"/>
        <color theme="1"/>
        <rFont val="Arial"/>
        <family val="2"/>
      </rPr>
      <t>Pinus strobus</t>
    </r>
    <r>
      <rPr>
        <sz val="10"/>
        <color theme="1"/>
        <rFont val="Arial"/>
        <family val="2"/>
      </rPr>
      <t xml:space="preserve">                                    White Pine</t>
    </r>
  </si>
  <si>
    <t xml:space="preserve">                 Commercial Grade</t>
  </si>
  <si>
    <t xml:space="preserve">4'-6' </t>
  </si>
  <si>
    <t>8' - 10'</t>
  </si>
  <si>
    <t xml:space="preserve">Red Pine      </t>
  </si>
  <si>
    <r>
      <rPr>
        <b/>
        <sz val="10"/>
        <color theme="1"/>
        <rFont val="Arial"/>
        <family val="2"/>
      </rPr>
      <t>Pseudotsuga menziesii</t>
    </r>
    <r>
      <rPr>
        <sz val="10"/>
        <color theme="1"/>
        <rFont val="Arial"/>
        <family val="2"/>
      </rPr>
      <t xml:space="preserve">                    Douglas Fir</t>
    </r>
  </si>
  <si>
    <r>
      <rPr>
        <b/>
        <sz val="10"/>
        <color theme="1"/>
        <rFont val="Arial"/>
        <family val="2"/>
      </rPr>
      <t>Thuja occidentalis</t>
    </r>
    <r>
      <rPr>
        <sz val="10"/>
        <color theme="1"/>
        <rFont val="Arial"/>
        <family val="2"/>
      </rPr>
      <t>-Arborvitae       Dark American</t>
    </r>
  </si>
  <si>
    <t>14' - 16'</t>
  </si>
  <si>
    <r>
      <rPr>
        <b/>
        <sz val="10"/>
        <color theme="1"/>
        <rFont val="Arial"/>
        <family val="2"/>
      </rPr>
      <t xml:space="preserve">                                   </t>
    </r>
    <r>
      <rPr>
        <sz val="10"/>
        <color theme="1"/>
        <rFont val="Arial"/>
        <family val="2"/>
      </rPr>
      <t>Arborvitae       Emerald Green</t>
    </r>
  </si>
  <si>
    <r>
      <rPr>
        <b/>
        <sz val="10"/>
        <color theme="1"/>
        <rFont val="Arial"/>
        <family val="2"/>
      </rPr>
      <t xml:space="preserve">                                     </t>
    </r>
    <r>
      <rPr>
        <sz val="10"/>
        <color theme="1"/>
        <rFont val="Arial"/>
        <family val="2"/>
      </rPr>
      <t xml:space="preserve">Arborvitae          Pyramidalis     </t>
    </r>
  </si>
  <si>
    <r>
      <rPr>
        <b/>
        <sz val="10"/>
        <color theme="1"/>
        <rFont val="Arial"/>
        <family val="2"/>
      </rPr>
      <t xml:space="preserve">                                 </t>
    </r>
    <r>
      <rPr>
        <sz val="10"/>
        <color theme="1"/>
        <rFont val="Arial"/>
        <family val="2"/>
      </rPr>
      <t xml:space="preserve">Arborvitae             Smargd   </t>
    </r>
  </si>
  <si>
    <t xml:space="preserve">Arborvitae          Techny   </t>
  </si>
  <si>
    <t xml:space="preserve">                                      Arborvitae         Wintergreen</t>
  </si>
  <si>
    <r>
      <t xml:space="preserve">  </t>
    </r>
    <r>
      <rPr>
        <b/>
        <sz val="10"/>
        <color theme="1"/>
        <rFont val="Arial"/>
        <family val="2"/>
      </rPr>
      <t xml:space="preserve">Thuja plicata x standishii </t>
    </r>
    <r>
      <rPr>
        <sz val="10"/>
        <color theme="1"/>
        <rFont val="Arial"/>
        <family val="2"/>
      </rPr>
      <t xml:space="preserve">-Arborvitae   Green Giant </t>
    </r>
  </si>
  <si>
    <t>16' - 18'</t>
  </si>
  <si>
    <r>
      <t xml:space="preserve">    Tsuga canadensis          </t>
    </r>
    <r>
      <rPr>
        <sz val="12"/>
        <color theme="1"/>
        <rFont val="Calibri"/>
        <family val="2"/>
        <scheme val="minor"/>
      </rPr>
      <t xml:space="preserve">         Canadian Hemlock</t>
    </r>
  </si>
  <si>
    <t xml:space="preserve"> 6' - 8'</t>
  </si>
  <si>
    <t>Boxwood</t>
  </si>
  <si>
    <t>15"-18"</t>
  </si>
  <si>
    <t>18"-21"</t>
  </si>
  <si>
    <t>24"-27"</t>
  </si>
  <si>
    <t>30"-36"</t>
  </si>
  <si>
    <t>American</t>
  </si>
  <si>
    <t>Franklin Gem</t>
  </si>
  <si>
    <t>Green Mountain</t>
  </si>
  <si>
    <t>Green Velvet         Only a few left</t>
  </si>
  <si>
    <t>Wintergreen</t>
  </si>
  <si>
    <t xml:space="preserve"> Cannot sell to: NH, VT, ME, OH, or MI</t>
  </si>
  <si>
    <t>Various  BOXWOODS Available - Please Call</t>
  </si>
  <si>
    <t>SPRING 2026     Catalog Pricing</t>
  </si>
  <si>
    <t>Mike Sanok Nursery Sale</t>
  </si>
  <si>
    <t>603-770-2869</t>
  </si>
  <si>
    <t>msanok@gmail.com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</si>
</sst>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_);\(0\)"/>
    <numFmt numFmtId="165" formatCode="&quot;$&quot;#,##0.00;[Red]&quot;$&quot;#,##0.00"/>
    <numFmt numFmtId="166" formatCode="_(&quot;$&quot;* #,##0_);_(&quot;$&quot;* \(#,##0\);_(&quot;$&quot;* &quot;-&quot;??_);_(@_)"/>
    <numFmt numFmtId="167" formatCode="&quot;$&quot;#,##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pple Chancery"/>
      <family val="4"/>
    </font>
    <font>
      <b/>
      <sz val="10"/>
      <name val="Apple Chancery"/>
      <family val="4"/>
    </font>
    <font>
      <sz val="10"/>
      <color indexed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name val="Arial"/>
      <family val="2"/>
    </font>
    <font>
      <b/>
      <sz val="10"/>
      <color rgb="FF002060"/>
      <name val="Arial"/>
      <family val="2"/>
    </font>
    <font>
      <sz val="11"/>
      <color indexed="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9096B"/>
      <name val="Arial"/>
      <family val="2"/>
    </font>
    <font>
      <b/>
      <sz val="10"/>
      <color rgb="FFC00000"/>
      <name val="Arial"/>
      <family val="2"/>
    </font>
    <font>
      <b/>
      <sz val="10"/>
      <color theme="8" tint="-0.499984740745262"/>
      <name val="Arial"/>
      <family val="2"/>
    </font>
    <font>
      <sz val="11"/>
      <color theme="1"/>
      <name val="Arial"/>
      <family val="2"/>
    </font>
    <font>
      <b/>
      <sz val="10"/>
      <color indexed="18"/>
      <name val="Arial"/>
      <family val="2"/>
    </font>
    <font>
      <b/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8"/>
      <color indexed="16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44">
    <xf numFmtId="0" fontId="0" fillId="0" borderId="0" xfId="0"/>
    <xf numFmtId="164" fontId="5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38" fontId="8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8" fontId="6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8" fillId="0" borderId="0" xfId="0" applyFont="1"/>
    <xf numFmtId="0" fontId="13" fillId="0" borderId="4" xfId="0" applyFont="1" applyBorder="1"/>
    <xf numFmtId="16" fontId="13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6" fillId="0" borderId="4" xfId="0" applyFont="1" applyBorder="1" applyAlignment="1">
      <alignment horizontal="right"/>
    </xf>
    <xf numFmtId="16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" fillId="0" borderId="0" xfId="0" applyFont="1"/>
    <xf numFmtId="0" fontId="2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" fillId="0" borderId="4" xfId="0" applyFont="1" applyBorder="1"/>
    <xf numFmtId="0" fontId="23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16" fontId="18" fillId="0" borderId="4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6" fillId="0" borderId="6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20" fillId="0" borderId="0" xfId="0" applyFont="1"/>
    <xf numFmtId="0" fontId="13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3" fillId="2" borderId="0" xfId="0" applyFont="1" applyFill="1"/>
    <xf numFmtId="0" fontId="13" fillId="2" borderId="4" xfId="0" applyFont="1" applyFill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/>
    </xf>
    <xf numFmtId="38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38" fontId="6" fillId="2" borderId="4" xfId="0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right"/>
    </xf>
    <xf numFmtId="0" fontId="24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5" fillId="0" borderId="4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0" fillId="0" borderId="0" xfId="0" applyAlignment="1">
      <alignment horizontal="center"/>
    </xf>
    <xf numFmtId="16" fontId="0" fillId="0" borderId="0" xfId="0" applyNumberFormat="1"/>
    <xf numFmtId="166" fontId="0" fillId="0" borderId="4" xfId="1" applyNumberFormat="1" applyFont="1" applyBorder="1"/>
    <xf numFmtId="166" fontId="0" fillId="0" borderId="0" xfId="1" applyNumberFormat="1" applyFont="1"/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13" fillId="0" borderId="7" xfId="0" applyFont="1" applyBorder="1"/>
    <xf numFmtId="0" fontId="13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6" xfId="0" applyFont="1" applyBorder="1"/>
    <xf numFmtId="0" fontId="14" fillId="0" borderId="8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20" fillId="0" borderId="8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5" xfId="0" applyFont="1" applyBorder="1"/>
    <xf numFmtId="0" fontId="13" fillId="0" borderId="0" xfId="0" applyFont="1" applyAlignment="1">
      <alignment horizontal="right"/>
    </xf>
    <xf numFmtId="0" fontId="13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8" fontId="20" fillId="0" borderId="0" xfId="1" applyNumberFormat="1" applyFont="1" applyFill="1" applyBorder="1" applyAlignment="1"/>
    <xf numFmtId="8" fontId="20" fillId="0" borderId="0" xfId="1" applyNumberFormat="1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0" fillId="0" borderId="0" xfId="0" applyAlignment="1">
      <alignment horizontal="right"/>
    </xf>
    <xf numFmtId="6" fontId="13" fillId="0" borderId="0" xfId="0" applyNumberFormat="1" applyFont="1"/>
    <xf numFmtId="6" fontId="13" fillId="0" borderId="0" xfId="0" applyNumberFormat="1" applyFont="1" applyAlignment="1">
      <alignment horizontal="right"/>
    </xf>
    <xf numFmtId="8" fontId="20" fillId="0" borderId="0" xfId="0" applyNumberFormat="1" applyFont="1"/>
    <xf numFmtId="8" fontId="20" fillId="0" borderId="0" xfId="0" applyNumberFormat="1" applyFont="1" applyAlignment="1">
      <alignment horizontal="right"/>
    </xf>
    <xf numFmtId="16" fontId="13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0" fillId="0" borderId="6" xfId="0" applyBorder="1"/>
    <xf numFmtId="0" fontId="2" fillId="0" borderId="6" xfId="0" applyFont="1" applyBorder="1"/>
    <xf numFmtId="0" fontId="16" fillId="0" borderId="6" xfId="0" applyFont="1" applyBorder="1" applyAlignment="1">
      <alignment horizontal="right"/>
    </xf>
    <xf numFmtId="0" fontId="0" fillId="0" borderId="0" xfId="0" applyNumberFormat="1"/>
    <xf numFmtId="0" fontId="10" fillId="0" borderId="0" xfId="0" applyNumberFormat="1" applyFont="1"/>
    <xf numFmtId="0" fontId="27" fillId="0" borderId="4" xfId="0" applyNumberFormat="1" applyFont="1" applyBorder="1"/>
    <xf numFmtId="0" fontId="0" fillId="0" borderId="4" xfId="1" applyNumberFormat="1" applyFont="1" applyBorder="1"/>
    <xf numFmtId="44" fontId="0" fillId="0" borderId="0" xfId="0" applyNumberFormat="1" applyAlignment="1">
      <alignment horizontal="center"/>
    </xf>
    <xf numFmtId="44" fontId="10" fillId="0" borderId="0" xfId="0" applyNumberFormat="1" applyFont="1" applyAlignment="1">
      <alignment horizontal="center"/>
    </xf>
    <xf numFmtId="44" fontId="27" fillId="0" borderId="4" xfId="0" applyNumberFormat="1" applyFont="1" applyBorder="1" applyAlignment="1">
      <alignment horizontal="center"/>
    </xf>
    <xf numFmtId="44" fontId="0" fillId="0" borderId="4" xfId="1" applyNumberFormat="1" applyFont="1" applyBorder="1" applyAlignment="1">
      <alignment horizontal="center"/>
    </xf>
    <xf numFmtId="0" fontId="32" fillId="0" borderId="0" xfId="0" applyNumberFormat="1" applyFont="1"/>
    <xf numFmtId="0" fontId="34" fillId="0" borderId="0" xfId="0" applyNumberFormat="1" applyFont="1" applyAlignment="1">
      <alignment horizontal="center"/>
    </xf>
    <xf numFmtId="44" fontId="3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3" fillId="0" borderId="8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14" fontId="35" fillId="0" borderId="0" xfId="0" applyNumberFormat="1" applyFont="1" applyAlignment="1"/>
    <xf numFmtId="0" fontId="35" fillId="0" borderId="0" xfId="0" applyFont="1" applyAlignment="1"/>
    <xf numFmtId="0" fontId="13" fillId="0" borderId="0" xfId="0" applyFont="1" applyAlignment="1">
      <alignment horizontal="left"/>
    </xf>
    <xf numFmtId="0" fontId="25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0" borderId="4" xfId="0" applyFont="1" applyBorder="1" applyAlignment="1">
      <alignment horizontal="right"/>
    </xf>
    <xf numFmtId="0" fontId="13" fillId="0" borderId="4" xfId="0" applyFont="1" applyBorder="1" applyAlignment="1">
      <alignment horizontal="left"/>
    </xf>
    <xf numFmtId="167" fontId="0" fillId="0" borderId="0" xfId="0" applyNumberFormat="1"/>
    <xf numFmtId="0" fontId="32" fillId="0" borderId="0" xfId="2" applyFont="1" applyAlignment="1">
      <alignment horizontal="left"/>
    </xf>
    <xf numFmtId="0" fontId="38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anok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5"/>
  <sheetViews>
    <sheetView tabSelected="1" zoomScaleNormal="100" workbookViewId="0">
      <selection activeCell="A3" sqref="A3"/>
    </sheetView>
  </sheetViews>
  <sheetFormatPr defaultRowHeight="14.5"/>
  <cols>
    <col min="1" max="1" width="16.6328125" customWidth="1"/>
    <col min="2" max="2" width="30.1796875" customWidth="1"/>
    <col min="3" max="3" width="7.7265625" bestFit="1" customWidth="1"/>
    <col min="4" max="4" width="7.1796875" customWidth="1"/>
    <col min="5" max="5" width="6.81640625" customWidth="1"/>
    <col min="6" max="6" width="8.90625" customWidth="1"/>
    <col min="7" max="7" width="9.6328125" customWidth="1"/>
    <col min="8" max="8" width="19.1796875" style="105" customWidth="1"/>
    <col min="9" max="9" width="10.7265625" style="109" customWidth="1"/>
    <col min="10" max="10" width="14.453125" bestFit="1" customWidth="1"/>
    <col min="129" max="129" width="14.81640625" customWidth="1"/>
    <col min="130" max="130" width="26.453125" customWidth="1"/>
    <col min="385" max="385" width="14.81640625" customWidth="1"/>
    <col min="386" max="386" width="26.453125" customWidth="1"/>
    <col min="641" max="641" width="14.81640625" customWidth="1"/>
    <col min="642" max="642" width="26.453125" customWidth="1"/>
    <col min="897" max="897" width="14.81640625" customWidth="1"/>
    <col min="898" max="898" width="26.453125" customWidth="1"/>
    <col min="1153" max="1153" width="14.81640625" customWidth="1"/>
    <col min="1154" max="1154" width="26.453125" customWidth="1"/>
    <col min="1409" max="1409" width="14.81640625" customWidth="1"/>
    <col min="1410" max="1410" width="26.453125" customWidth="1"/>
    <col min="1665" max="1665" width="14.81640625" customWidth="1"/>
    <col min="1666" max="1666" width="26.453125" customWidth="1"/>
    <col min="1921" max="1921" width="14.81640625" customWidth="1"/>
    <col min="1922" max="1922" width="26.453125" customWidth="1"/>
    <col min="2177" max="2177" width="14.81640625" customWidth="1"/>
    <col min="2178" max="2178" width="26.453125" customWidth="1"/>
    <col min="2433" max="2433" width="14.81640625" customWidth="1"/>
    <col min="2434" max="2434" width="26.453125" customWidth="1"/>
    <col min="2689" max="2689" width="14.81640625" customWidth="1"/>
    <col min="2690" max="2690" width="26.453125" customWidth="1"/>
    <col min="2945" max="2945" width="14.81640625" customWidth="1"/>
    <col min="2946" max="2946" width="26.453125" customWidth="1"/>
    <col min="3201" max="3201" width="14.81640625" customWidth="1"/>
    <col min="3202" max="3202" width="26.453125" customWidth="1"/>
    <col min="3457" max="3457" width="14.81640625" customWidth="1"/>
    <col min="3458" max="3458" width="26.453125" customWidth="1"/>
    <col min="3713" max="3713" width="14.81640625" customWidth="1"/>
    <col min="3714" max="3714" width="26.453125" customWidth="1"/>
    <col min="3969" max="3969" width="14.81640625" customWidth="1"/>
    <col min="3970" max="3970" width="26.453125" customWidth="1"/>
    <col min="4225" max="4225" width="14.81640625" customWidth="1"/>
    <col min="4226" max="4226" width="26.453125" customWidth="1"/>
    <col min="4481" max="4481" width="14.81640625" customWidth="1"/>
    <col min="4482" max="4482" width="26.453125" customWidth="1"/>
    <col min="4737" max="4737" width="14.81640625" customWidth="1"/>
    <col min="4738" max="4738" width="26.453125" customWidth="1"/>
    <col min="4993" max="4993" width="14.81640625" customWidth="1"/>
    <col min="4994" max="4994" width="26.453125" customWidth="1"/>
    <col min="5249" max="5249" width="14.81640625" customWidth="1"/>
    <col min="5250" max="5250" width="26.453125" customWidth="1"/>
    <col min="5505" max="5505" width="14.81640625" customWidth="1"/>
    <col min="5506" max="5506" width="26.453125" customWidth="1"/>
    <col min="5761" max="5761" width="14.81640625" customWidth="1"/>
    <col min="5762" max="5762" width="26.453125" customWidth="1"/>
    <col min="6017" max="6017" width="14.81640625" customWidth="1"/>
    <col min="6018" max="6018" width="26.453125" customWidth="1"/>
    <col min="6273" max="6273" width="14.81640625" customWidth="1"/>
    <col min="6274" max="6274" width="26.453125" customWidth="1"/>
    <col min="6529" max="6529" width="14.81640625" customWidth="1"/>
    <col min="6530" max="6530" width="26.453125" customWidth="1"/>
    <col min="6785" max="6785" width="14.81640625" customWidth="1"/>
    <col min="6786" max="6786" width="26.453125" customWidth="1"/>
    <col min="7041" max="7041" width="14.81640625" customWidth="1"/>
    <col min="7042" max="7042" width="26.453125" customWidth="1"/>
    <col min="7297" max="7297" width="14.81640625" customWidth="1"/>
    <col min="7298" max="7298" width="26.453125" customWidth="1"/>
    <col min="7553" max="7553" width="14.81640625" customWidth="1"/>
    <col min="7554" max="7554" width="26.453125" customWidth="1"/>
    <col min="7809" max="7809" width="14.81640625" customWidth="1"/>
    <col min="7810" max="7810" width="26.453125" customWidth="1"/>
    <col min="8065" max="8065" width="14.81640625" customWidth="1"/>
    <col min="8066" max="8066" width="26.453125" customWidth="1"/>
    <col min="8321" max="8321" width="14.81640625" customWidth="1"/>
    <col min="8322" max="8322" width="26.453125" customWidth="1"/>
    <col min="8577" max="8577" width="14.81640625" customWidth="1"/>
    <col min="8578" max="8578" width="26.453125" customWidth="1"/>
    <col min="8833" max="8833" width="14.81640625" customWidth="1"/>
    <col min="8834" max="8834" width="26.453125" customWidth="1"/>
    <col min="9089" max="9089" width="14.81640625" customWidth="1"/>
    <col min="9090" max="9090" width="26.453125" customWidth="1"/>
    <col min="9345" max="9345" width="14.81640625" customWidth="1"/>
    <col min="9346" max="9346" width="26.453125" customWidth="1"/>
    <col min="9601" max="9601" width="14.81640625" customWidth="1"/>
    <col min="9602" max="9602" width="26.453125" customWidth="1"/>
    <col min="9857" max="9857" width="14.81640625" customWidth="1"/>
    <col min="9858" max="9858" width="26.453125" customWidth="1"/>
    <col min="10113" max="10113" width="14.81640625" customWidth="1"/>
    <col min="10114" max="10114" width="26.453125" customWidth="1"/>
    <col min="10369" max="10369" width="14.81640625" customWidth="1"/>
    <col min="10370" max="10370" width="26.453125" customWidth="1"/>
    <col min="10625" max="10625" width="14.81640625" customWidth="1"/>
    <col min="10626" max="10626" width="26.453125" customWidth="1"/>
    <col min="10881" max="10881" width="14.81640625" customWidth="1"/>
    <col min="10882" max="10882" width="26.453125" customWidth="1"/>
    <col min="11137" max="11137" width="14.81640625" customWidth="1"/>
    <col min="11138" max="11138" width="26.453125" customWidth="1"/>
    <col min="11393" max="11393" width="14.81640625" customWidth="1"/>
    <col min="11394" max="11394" width="26.453125" customWidth="1"/>
    <col min="11649" max="11649" width="14.81640625" customWidth="1"/>
    <col min="11650" max="11650" width="26.453125" customWidth="1"/>
    <col min="11905" max="11905" width="14.81640625" customWidth="1"/>
    <col min="11906" max="11906" width="26.453125" customWidth="1"/>
    <col min="12161" max="12161" width="14.81640625" customWidth="1"/>
    <col min="12162" max="12162" width="26.453125" customWidth="1"/>
    <col min="12417" max="12417" width="14.81640625" customWidth="1"/>
    <col min="12418" max="12418" width="26.453125" customWidth="1"/>
    <col min="12673" max="12673" width="14.81640625" customWidth="1"/>
    <col min="12674" max="12674" width="26.453125" customWidth="1"/>
    <col min="12929" max="12929" width="14.81640625" customWidth="1"/>
    <col min="12930" max="12930" width="26.453125" customWidth="1"/>
    <col min="13185" max="13185" width="14.81640625" customWidth="1"/>
    <col min="13186" max="13186" width="26.453125" customWidth="1"/>
    <col min="13441" max="13441" width="14.81640625" customWidth="1"/>
    <col min="13442" max="13442" width="26.453125" customWidth="1"/>
    <col min="13697" max="13697" width="14.81640625" customWidth="1"/>
    <col min="13698" max="13698" width="26.453125" customWidth="1"/>
    <col min="13953" max="13953" width="14.81640625" customWidth="1"/>
    <col min="13954" max="13954" width="26.453125" customWidth="1"/>
    <col min="14209" max="14209" width="14.81640625" customWidth="1"/>
    <col min="14210" max="14210" width="26.453125" customWidth="1"/>
    <col min="14465" max="14465" width="14.81640625" customWidth="1"/>
    <col min="14466" max="14466" width="26.453125" customWidth="1"/>
    <col min="14721" max="14721" width="14.81640625" customWidth="1"/>
    <col min="14722" max="14722" width="26.453125" customWidth="1"/>
    <col min="14977" max="14977" width="14.81640625" customWidth="1"/>
    <col min="14978" max="14978" width="26.453125" customWidth="1"/>
    <col min="15233" max="15233" width="14.81640625" customWidth="1"/>
    <col min="15234" max="15234" width="26.453125" customWidth="1"/>
    <col min="15489" max="15489" width="14.81640625" customWidth="1"/>
    <col min="15490" max="15490" width="26.453125" customWidth="1"/>
    <col min="15745" max="15745" width="14.81640625" customWidth="1"/>
    <col min="15746" max="15746" width="26.453125" customWidth="1"/>
    <col min="16001" max="16001" width="14.81640625" customWidth="1"/>
    <col min="16002" max="16002" width="26.453125" customWidth="1"/>
  </cols>
  <sheetData>
    <row r="1" spans="1:9" ht="23">
      <c r="A1" s="118" t="s">
        <v>0</v>
      </c>
      <c r="B1" s="118"/>
      <c r="C1" s="118"/>
      <c r="D1" s="118"/>
      <c r="E1" s="118"/>
      <c r="F1" s="118"/>
      <c r="G1" s="118"/>
    </row>
    <row r="2" spans="1:9">
      <c r="A2" s="119" t="s">
        <v>1</v>
      </c>
      <c r="B2" s="119"/>
      <c r="C2" s="119"/>
      <c r="D2" s="119"/>
      <c r="E2" s="119"/>
      <c r="F2" s="119"/>
      <c r="G2" s="119"/>
    </row>
    <row r="3" spans="1:9" ht="16.5" customHeight="1">
      <c r="E3" s="1"/>
      <c r="F3" s="130">
        <v>46118</v>
      </c>
      <c r="G3" s="131"/>
    </row>
    <row r="4" spans="1:9" ht="23">
      <c r="A4" s="120" t="s">
        <v>62</v>
      </c>
      <c r="B4" s="120"/>
      <c r="C4" s="120"/>
      <c r="D4" s="120"/>
      <c r="E4" s="120"/>
      <c r="F4" s="120"/>
      <c r="G4" s="120"/>
    </row>
    <row r="5" spans="1:9" ht="15.5">
      <c r="A5" s="121" t="s">
        <v>2</v>
      </c>
      <c r="B5" s="121"/>
      <c r="C5" s="121"/>
      <c r="D5" s="121"/>
      <c r="E5" s="121"/>
      <c r="F5" s="121"/>
      <c r="G5" s="121"/>
    </row>
    <row r="6" spans="1:9" ht="15.5">
      <c r="A6" s="143" t="s">
        <v>63</v>
      </c>
      <c r="B6" s="116"/>
      <c r="C6" s="116"/>
      <c r="D6" s="116"/>
      <c r="E6" s="116"/>
      <c r="F6" s="116"/>
      <c r="G6" s="116"/>
    </row>
    <row r="7" spans="1:9" ht="15.5">
      <c r="A7" s="143" t="s">
        <v>64</v>
      </c>
      <c r="B7" s="116"/>
      <c r="C7" s="116"/>
      <c r="D7" s="116"/>
      <c r="E7" s="116"/>
      <c r="F7" s="116"/>
      <c r="G7" s="116"/>
    </row>
    <row r="8" spans="1:9" s="3" customFormat="1">
      <c r="A8" s="142" t="s">
        <v>65</v>
      </c>
      <c r="B8" s="2"/>
      <c r="C8" s="2"/>
      <c r="D8" s="122"/>
      <c r="E8" s="123"/>
      <c r="F8" s="123"/>
      <c r="G8" s="123"/>
      <c r="H8" s="106"/>
      <c r="I8" s="110"/>
    </row>
    <row r="9" spans="1:9">
      <c r="A9" s="4" t="s">
        <v>4</v>
      </c>
      <c r="B9" s="4"/>
      <c r="C9" s="5" t="s">
        <v>5</v>
      </c>
      <c r="D9" s="6" t="s">
        <v>6</v>
      </c>
      <c r="E9" s="7" t="s">
        <v>7</v>
      </c>
      <c r="F9" s="6" t="s">
        <v>8</v>
      </c>
      <c r="G9" s="8" t="s">
        <v>9</v>
      </c>
      <c r="H9" s="113"/>
      <c r="I9" s="115"/>
    </row>
    <row r="10" spans="1:9">
      <c r="A10" s="124" t="s">
        <v>10</v>
      </c>
      <c r="B10" s="125"/>
      <c r="C10" s="9" t="s">
        <v>11</v>
      </c>
      <c r="D10" s="10">
        <v>0</v>
      </c>
      <c r="E10" s="11"/>
      <c r="F10" s="10">
        <f>(D10-E10)</f>
        <v>0</v>
      </c>
      <c r="G10" s="141">
        <v>72</v>
      </c>
      <c r="H10" s="114"/>
      <c r="I10" s="115"/>
    </row>
    <row r="11" spans="1:9">
      <c r="A11" s="12"/>
      <c r="B11" s="12"/>
      <c r="C11" s="9" t="s">
        <v>12</v>
      </c>
      <c r="D11" s="10">
        <v>400</v>
      </c>
      <c r="E11" s="11"/>
      <c r="F11" s="10">
        <f t="shared" ref="F11:F14" si="0">(D11-E11)</f>
        <v>400</v>
      </c>
      <c r="G11" s="141">
        <v>88</v>
      </c>
      <c r="H11" s="114"/>
      <c r="I11" s="115"/>
    </row>
    <row r="12" spans="1:9">
      <c r="A12" s="12"/>
      <c r="B12" s="12"/>
      <c r="C12" s="9" t="s">
        <v>13</v>
      </c>
      <c r="D12" s="10">
        <v>250</v>
      </c>
      <c r="E12" s="11"/>
      <c r="F12" s="10">
        <f t="shared" si="0"/>
        <v>250</v>
      </c>
      <c r="G12" s="141">
        <v>126</v>
      </c>
      <c r="H12" s="114"/>
      <c r="I12" s="115"/>
    </row>
    <row r="13" spans="1:9">
      <c r="A13" s="12"/>
      <c r="B13" s="12"/>
      <c r="C13" s="9" t="s">
        <v>14</v>
      </c>
      <c r="D13" s="10">
        <v>400</v>
      </c>
      <c r="E13" s="11"/>
      <c r="F13" s="10">
        <f t="shared" si="0"/>
        <v>400</v>
      </c>
      <c r="G13" s="141">
        <v>155</v>
      </c>
      <c r="H13" s="114"/>
      <c r="I13" s="115"/>
    </row>
    <row r="14" spans="1:9">
      <c r="C14" s="9" t="s">
        <v>15</v>
      </c>
      <c r="D14" s="10">
        <v>200</v>
      </c>
      <c r="E14" s="11"/>
      <c r="F14" s="10">
        <f t="shared" si="0"/>
        <v>200</v>
      </c>
      <c r="G14" s="141">
        <v>180</v>
      </c>
      <c r="H14" s="114"/>
      <c r="I14" s="115"/>
    </row>
    <row r="15" spans="1:9">
      <c r="A15" s="12"/>
      <c r="B15" s="12"/>
      <c r="C15" s="5"/>
      <c r="D15" s="6"/>
      <c r="E15" s="7"/>
      <c r="F15" s="6"/>
      <c r="G15" s="141"/>
      <c r="H15" s="114"/>
      <c r="I15" s="115"/>
    </row>
    <row r="16" spans="1:9">
      <c r="A16" s="13" t="s">
        <v>18</v>
      </c>
      <c r="B16" s="13"/>
      <c r="C16" s="14" t="s">
        <v>12</v>
      </c>
      <c r="D16" s="15">
        <v>2000</v>
      </c>
      <c r="E16" s="16">
        <f>+(5)</f>
        <v>5</v>
      </c>
      <c r="F16" s="10">
        <f>(D16-E16)</f>
        <v>1995</v>
      </c>
      <c r="G16" s="141">
        <v>88</v>
      </c>
      <c r="H16" s="114"/>
      <c r="I16" s="115"/>
    </row>
    <row r="17" spans="1:9">
      <c r="A17" s="17"/>
      <c r="B17" s="17"/>
      <c r="C17" s="18" t="s">
        <v>13</v>
      </c>
      <c r="D17" s="15">
        <v>2000</v>
      </c>
      <c r="E17" s="16">
        <f>(5+5+30)</f>
        <v>40</v>
      </c>
      <c r="F17" s="10">
        <f>(D17-E17)</f>
        <v>1960</v>
      </c>
      <c r="G17" s="141">
        <v>126</v>
      </c>
      <c r="H17" s="114"/>
      <c r="I17" s="115"/>
    </row>
    <row r="18" spans="1:9">
      <c r="A18" s="19" t="s">
        <v>3</v>
      </c>
      <c r="B18" s="17" t="s">
        <v>3</v>
      </c>
      <c r="C18" s="9" t="s">
        <v>14</v>
      </c>
      <c r="D18" s="15">
        <v>500</v>
      </c>
      <c r="E18" s="16">
        <f>(10+25+35+200)</f>
        <v>270</v>
      </c>
      <c r="F18" s="10">
        <f t="shared" ref="F18:F21" si="1">(D18-E18)</f>
        <v>230</v>
      </c>
      <c r="G18" s="141">
        <v>155</v>
      </c>
      <c r="H18" s="114"/>
      <c r="I18" s="115"/>
    </row>
    <row r="19" spans="1:9" hidden="1">
      <c r="A19" s="20"/>
      <c r="B19" s="21"/>
      <c r="C19" s="15" t="s">
        <v>17</v>
      </c>
      <c r="D19" s="10">
        <v>0</v>
      </c>
      <c r="E19" s="16"/>
      <c r="F19" s="10">
        <f t="shared" si="1"/>
        <v>0</v>
      </c>
      <c r="G19" s="141"/>
      <c r="H19" s="114"/>
      <c r="I19" s="115"/>
    </row>
    <row r="20" spans="1:9" hidden="1">
      <c r="A20" s="20"/>
      <c r="B20" s="21"/>
      <c r="C20" s="15" t="s">
        <v>19</v>
      </c>
      <c r="D20" s="10"/>
      <c r="E20" s="16"/>
      <c r="F20" s="10">
        <f t="shared" si="1"/>
        <v>0</v>
      </c>
      <c r="G20" s="141"/>
      <c r="H20" s="114"/>
      <c r="I20" s="115"/>
    </row>
    <row r="21" spans="1:9" hidden="1">
      <c r="A21" s="20"/>
      <c r="B21" s="22" t="s">
        <v>20</v>
      </c>
      <c r="C21" s="23" t="s">
        <v>21</v>
      </c>
      <c r="D21" s="24">
        <v>0</v>
      </c>
      <c r="E21" s="25"/>
      <c r="F21" s="10">
        <f t="shared" si="1"/>
        <v>0</v>
      </c>
      <c r="G21" s="141"/>
      <c r="H21" s="114"/>
      <c r="I21" s="115"/>
    </row>
    <row r="22" spans="1:9">
      <c r="A22" s="20"/>
      <c r="B22" s="20"/>
      <c r="C22" s="26"/>
      <c r="D22" s="27"/>
      <c r="E22" s="28"/>
      <c r="F22" s="27"/>
      <c r="G22" s="141"/>
      <c r="H22" s="114"/>
      <c r="I22" s="115"/>
    </row>
    <row r="23" spans="1:9">
      <c r="A23" s="13" t="s">
        <v>22</v>
      </c>
      <c r="B23" s="13"/>
      <c r="C23" s="18" t="s">
        <v>12</v>
      </c>
      <c r="D23" s="15">
        <v>1000</v>
      </c>
      <c r="E23" s="29">
        <f>(15)</f>
        <v>15</v>
      </c>
      <c r="F23" s="18">
        <f>(D23-E23)</f>
        <v>985</v>
      </c>
      <c r="G23" s="141">
        <v>72</v>
      </c>
      <c r="H23" s="114"/>
      <c r="I23" s="115"/>
    </row>
    <row r="24" spans="1:9">
      <c r="A24" s="17"/>
      <c r="B24" s="72"/>
      <c r="C24" s="67" t="s">
        <v>13</v>
      </c>
      <c r="D24" s="15">
        <v>2000</v>
      </c>
      <c r="E24" s="29">
        <f>(15)</f>
        <v>15</v>
      </c>
      <c r="F24" s="18">
        <f t="shared" ref="F24:F30" si="2">(D24-E24)</f>
        <v>1985</v>
      </c>
      <c r="G24" s="141">
        <v>105</v>
      </c>
      <c r="H24" s="114"/>
      <c r="I24" s="115"/>
    </row>
    <row r="25" spans="1:9">
      <c r="A25" s="17"/>
      <c r="B25" s="72"/>
      <c r="C25" s="68" t="s">
        <v>14</v>
      </c>
      <c r="D25" s="15">
        <v>2000</v>
      </c>
      <c r="E25" s="29">
        <f>(15+75+25)</f>
        <v>115</v>
      </c>
      <c r="F25" s="18">
        <f t="shared" si="2"/>
        <v>1885</v>
      </c>
      <c r="G25" s="141">
        <v>148</v>
      </c>
      <c r="H25" s="114"/>
      <c r="I25" s="115"/>
    </row>
    <row r="26" spans="1:9">
      <c r="A26" s="17"/>
      <c r="B26" s="72" t="s">
        <v>3</v>
      </c>
      <c r="C26" s="67" t="s">
        <v>15</v>
      </c>
      <c r="D26" s="15">
        <v>500</v>
      </c>
      <c r="E26" s="29">
        <f>(10+50+50+10)</f>
        <v>120</v>
      </c>
      <c r="F26" s="18">
        <f t="shared" si="2"/>
        <v>380</v>
      </c>
      <c r="G26" s="141">
        <v>180</v>
      </c>
      <c r="H26" s="114"/>
      <c r="I26" s="115"/>
    </row>
    <row r="27" spans="1:9">
      <c r="A27" s="126" t="s">
        <v>3</v>
      </c>
      <c r="B27" s="127"/>
      <c r="C27" s="67" t="s">
        <v>16</v>
      </c>
      <c r="D27" s="15">
        <v>500</v>
      </c>
      <c r="E27" s="29">
        <f>(30+50)</f>
        <v>80</v>
      </c>
      <c r="F27" s="18">
        <f t="shared" si="2"/>
        <v>420</v>
      </c>
      <c r="G27" s="141">
        <v>236</v>
      </c>
      <c r="H27" s="114"/>
      <c r="I27" s="115"/>
    </row>
    <row r="28" spans="1:9">
      <c r="A28" s="71"/>
      <c r="B28" s="73"/>
      <c r="C28" s="37" t="s">
        <v>17</v>
      </c>
      <c r="D28" s="15">
        <v>100</v>
      </c>
      <c r="E28" s="11">
        <f>(50)</f>
        <v>50</v>
      </c>
      <c r="F28" s="18">
        <f t="shared" si="2"/>
        <v>50</v>
      </c>
      <c r="G28" s="141">
        <v>286</v>
      </c>
      <c r="H28" s="114"/>
      <c r="I28" s="115"/>
    </row>
    <row r="29" spans="1:9" hidden="1">
      <c r="A29" s="74"/>
      <c r="B29" s="70"/>
      <c r="C29" s="15" t="s">
        <v>19</v>
      </c>
      <c r="D29" s="10">
        <v>0</v>
      </c>
      <c r="E29" s="11"/>
      <c r="F29" s="18">
        <f t="shared" si="2"/>
        <v>0</v>
      </c>
      <c r="G29" s="141"/>
      <c r="H29" s="114"/>
      <c r="I29" s="115"/>
    </row>
    <row r="30" spans="1:9">
      <c r="A30" s="17"/>
      <c r="B30" s="22" t="s">
        <v>20</v>
      </c>
      <c r="C30" s="23" t="s">
        <v>21</v>
      </c>
      <c r="D30" s="30">
        <v>150</v>
      </c>
      <c r="E30" s="29"/>
      <c r="F30" s="30">
        <f t="shared" si="2"/>
        <v>150</v>
      </c>
      <c r="G30" s="141">
        <v>110</v>
      </c>
      <c r="H30" s="114"/>
      <c r="I30" s="115"/>
    </row>
    <row r="31" spans="1:9">
      <c r="A31" s="17"/>
      <c r="B31" s="99"/>
      <c r="C31" s="100"/>
      <c r="D31" s="101"/>
      <c r="E31" s="101"/>
      <c r="F31" s="47"/>
      <c r="G31" s="141"/>
      <c r="H31" s="114"/>
      <c r="I31" s="115"/>
    </row>
    <row r="32" spans="1:9" ht="16" customHeight="1">
      <c r="A32" s="13" t="s">
        <v>23</v>
      </c>
      <c r="B32" s="13"/>
      <c r="C32" s="18" t="s">
        <v>12</v>
      </c>
      <c r="D32" s="15">
        <v>10000</v>
      </c>
      <c r="E32" s="29">
        <f>(20+15+6)</f>
        <v>41</v>
      </c>
      <c r="F32" s="18">
        <f>(D32-E32)</f>
        <v>9959</v>
      </c>
      <c r="G32" s="141">
        <v>110</v>
      </c>
      <c r="H32" s="114"/>
      <c r="I32" s="115"/>
    </row>
    <row r="33" spans="1:10">
      <c r="A33" s="17"/>
      <c r="B33" s="76" t="s">
        <v>3</v>
      </c>
      <c r="C33" s="67" t="s">
        <v>13</v>
      </c>
      <c r="D33" s="15">
        <v>10000</v>
      </c>
      <c r="E33" s="29">
        <f>(15+25+75+5+20+6)</f>
        <v>146</v>
      </c>
      <c r="F33" s="18">
        <f>(D33-E33)</f>
        <v>9854</v>
      </c>
      <c r="G33" s="141">
        <v>132</v>
      </c>
      <c r="H33" s="114"/>
      <c r="I33" s="115"/>
    </row>
    <row r="34" spans="1:10">
      <c r="A34" s="17"/>
      <c r="B34" s="77" t="s">
        <v>3</v>
      </c>
      <c r="C34" s="67" t="s">
        <v>14</v>
      </c>
      <c r="D34" s="15">
        <v>2000</v>
      </c>
      <c r="E34" s="29">
        <f>(10+45+75+5+35+100)</f>
        <v>270</v>
      </c>
      <c r="F34" s="15">
        <f t="shared" ref="F34:F43" si="3">(D34-E34)</f>
        <v>1730</v>
      </c>
      <c r="G34" s="141">
        <v>170</v>
      </c>
      <c r="H34" s="114"/>
      <c r="I34" s="115"/>
    </row>
    <row r="35" spans="1:10">
      <c r="A35" s="17"/>
      <c r="B35" s="76" t="s">
        <v>3</v>
      </c>
      <c r="C35" s="67" t="s">
        <v>15</v>
      </c>
      <c r="D35" s="15">
        <v>500</v>
      </c>
      <c r="E35" s="29">
        <f>(10+25+100)</f>
        <v>135</v>
      </c>
      <c r="F35" s="18">
        <f>(D35-E35)</f>
        <v>365</v>
      </c>
      <c r="G35" s="141">
        <v>198</v>
      </c>
      <c r="H35" s="114"/>
      <c r="I35" s="115"/>
      <c r="J35" s="31"/>
    </row>
    <row r="36" spans="1:10" hidden="1">
      <c r="A36" s="17"/>
      <c r="B36" s="76" t="s">
        <v>3</v>
      </c>
      <c r="C36" s="37" t="s">
        <v>16</v>
      </c>
      <c r="D36" s="15">
        <v>0</v>
      </c>
      <c r="E36" s="29"/>
      <c r="F36" s="18">
        <f t="shared" ref="F36:F40" si="4">(D36-E36)</f>
        <v>0</v>
      </c>
      <c r="G36" s="141"/>
      <c r="H36" s="114"/>
      <c r="I36" s="115"/>
    </row>
    <row r="37" spans="1:10" hidden="1">
      <c r="A37" s="17" t="s">
        <v>3</v>
      </c>
      <c r="B37" s="78" t="s">
        <v>3</v>
      </c>
      <c r="C37" s="67" t="s">
        <v>17</v>
      </c>
      <c r="D37" s="15">
        <v>0</v>
      </c>
      <c r="E37" s="29"/>
      <c r="F37" s="18">
        <f t="shared" si="4"/>
        <v>0</v>
      </c>
      <c r="G37" s="141"/>
      <c r="H37" s="114"/>
      <c r="I37" s="115"/>
    </row>
    <row r="38" spans="1:10" hidden="1">
      <c r="A38" s="17"/>
      <c r="B38" s="78"/>
      <c r="C38" s="37" t="s">
        <v>19</v>
      </c>
      <c r="D38" s="10">
        <v>0</v>
      </c>
      <c r="E38" s="11"/>
      <c r="F38" s="18">
        <f t="shared" si="4"/>
        <v>0</v>
      </c>
      <c r="G38" s="141"/>
      <c r="H38" s="114"/>
      <c r="I38" s="115"/>
    </row>
    <row r="39" spans="1:10" hidden="1">
      <c r="A39" s="17" t="s">
        <v>3</v>
      </c>
      <c r="B39" s="78"/>
      <c r="C39" s="37" t="s">
        <v>24</v>
      </c>
      <c r="D39" s="10">
        <v>0</v>
      </c>
      <c r="E39" s="11"/>
      <c r="F39" s="18">
        <f t="shared" si="4"/>
        <v>0</v>
      </c>
      <c r="G39" s="141"/>
      <c r="H39" s="114"/>
      <c r="I39" s="115"/>
    </row>
    <row r="40" spans="1:10">
      <c r="A40" s="17"/>
      <c r="B40" s="22" t="s">
        <v>25</v>
      </c>
      <c r="C40" s="23" t="s">
        <v>26</v>
      </c>
      <c r="D40" s="24">
        <v>500</v>
      </c>
      <c r="E40" s="30"/>
      <c r="F40" s="24">
        <f t="shared" si="4"/>
        <v>500</v>
      </c>
      <c r="G40" s="141">
        <v>66</v>
      </c>
      <c r="H40" s="114"/>
      <c r="I40" s="115"/>
    </row>
    <row r="41" spans="1:10">
      <c r="A41" s="17"/>
      <c r="B41" s="22" t="s">
        <v>25</v>
      </c>
      <c r="C41" s="23" t="s">
        <v>21</v>
      </c>
      <c r="D41" s="24">
        <v>300</v>
      </c>
      <c r="E41" s="30"/>
      <c r="F41" s="24">
        <f>(D41-E41)</f>
        <v>300</v>
      </c>
      <c r="G41" s="141">
        <v>110</v>
      </c>
      <c r="H41" s="114"/>
      <c r="I41" s="115"/>
    </row>
    <row r="42" spans="1:10" hidden="1">
      <c r="A42" s="75"/>
      <c r="B42" s="22" t="s">
        <v>27</v>
      </c>
      <c r="C42" s="24" t="s">
        <v>28</v>
      </c>
      <c r="D42" s="24">
        <v>0</v>
      </c>
      <c r="E42" s="30"/>
      <c r="F42" s="32">
        <f>(D42-E42)</f>
        <v>0</v>
      </c>
      <c r="G42" s="141"/>
      <c r="H42" s="114"/>
      <c r="I42" s="115"/>
    </row>
    <row r="43" spans="1:10" hidden="1">
      <c r="A43" s="69"/>
      <c r="B43" s="79"/>
      <c r="C43" s="80" t="s">
        <v>19</v>
      </c>
      <c r="D43" s="80">
        <v>0</v>
      </c>
      <c r="E43" s="81"/>
      <c r="F43" s="82">
        <f t="shared" si="3"/>
        <v>0</v>
      </c>
      <c r="G43" s="141"/>
      <c r="H43" s="114"/>
      <c r="I43" s="115"/>
    </row>
    <row r="44" spans="1:10">
      <c r="A44" s="17"/>
      <c r="B44" s="83"/>
      <c r="C44" s="84"/>
      <c r="D44" s="84"/>
      <c r="E44" s="58"/>
      <c r="F44" s="85"/>
      <c r="G44" s="141"/>
      <c r="H44" s="114"/>
      <c r="I44" s="115"/>
    </row>
    <row r="45" spans="1:10">
      <c r="A45" s="13" t="s">
        <v>29</v>
      </c>
      <c r="B45" s="13"/>
      <c r="C45" s="18" t="s">
        <v>30</v>
      </c>
      <c r="D45" s="15">
        <v>300</v>
      </c>
      <c r="E45" s="18"/>
      <c r="F45" s="18">
        <f>(D45-E45)</f>
        <v>300</v>
      </c>
      <c r="G45" s="141">
        <v>99</v>
      </c>
      <c r="H45" s="114"/>
      <c r="I45" s="115"/>
    </row>
    <row r="46" spans="1:10">
      <c r="A46" s="17"/>
      <c r="B46" s="17"/>
      <c r="C46" s="18" t="s">
        <v>31</v>
      </c>
      <c r="D46" s="15">
        <v>1000</v>
      </c>
      <c r="E46" s="18">
        <f>(4+5)</f>
        <v>9</v>
      </c>
      <c r="F46" s="18">
        <f>(D46-E46)</f>
        <v>991</v>
      </c>
      <c r="G46" s="141">
        <v>120</v>
      </c>
      <c r="H46" s="114"/>
      <c r="I46" s="115"/>
    </row>
    <row r="47" spans="1:10">
      <c r="A47" s="45"/>
      <c r="B47" s="40" t="s">
        <v>3</v>
      </c>
      <c r="C47" s="18" t="s">
        <v>14</v>
      </c>
      <c r="D47" s="15">
        <v>1000</v>
      </c>
      <c r="E47" s="29">
        <f>(10+4)</f>
        <v>14</v>
      </c>
      <c r="F47" s="18">
        <f t="shared" ref="F47:F49" si="5">(D47-E47)</f>
        <v>986</v>
      </c>
      <c r="G47" s="141">
        <v>170</v>
      </c>
      <c r="H47" s="114"/>
      <c r="I47" s="115"/>
    </row>
    <row r="48" spans="1:10">
      <c r="A48" s="45"/>
      <c r="B48" s="40"/>
      <c r="C48" s="18" t="s">
        <v>15</v>
      </c>
      <c r="D48" s="15">
        <v>300</v>
      </c>
      <c r="E48" s="33">
        <f>(10+4)</f>
        <v>14</v>
      </c>
      <c r="F48" s="18">
        <f t="shared" si="5"/>
        <v>286</v>
      </c>
      <c r="G48" s="141">
        <v>198</v>
      </c>
      <c r="H48" s="114"/>
      <c r="I48" s="115"/>
    </row>
    <row r="49" spans="1:9">
      <c r="A49" s="21"/>
      <c r="B49" s="87"/>
      <c r="C49" s="15" t="s">
        <v>16</v>
      </c>
      <c r="D49" s="15">
        <v>100</v>
      </c>
      <c r="E49" s="34"/>
      <c r="F49" s="18">
        <f t="shared" si="5"/>
        <v>100</v>
      </c>
      <c r="G49" s="141">
        <v>253</v>
      </c>
      <c r="H49" s="114"/>
      <c r="I49" s="115"/>
    </row>
    <row r="50" spans="1:9">
      <c r="A50" s="21"/>
      <c r="B50" s="87"/>
      <c r="C50" s="41"/>
      <c r="D50" s="41"/>
      <c r="E50" s="65"/>
      <c r="F50" s="47"/>
      <c r="G50" s="141"/>
      <c r="H50" s="114"/>
      <c r="I50" s="115"/>
    </row>
    <row r="51" spans="1:9">
      <c r="A51" s="13" t="s">
        <v>32</v>
      </c>
      <c r="B51" s="42"/>
      <c r="C51" s="18" t="s">
        <v>12</v>
      </c>
      <c r="D51" s="18">
        <v>1000</v>
      </c>
      <c r="E51" s="29"/>
      <c r="F51" s="18">
        <f>(D51-E51)</f>
        <v>1000</v>
      </c>
      <c r="G51" s="141">
        <v>99</v>
      </c>
      <c r="H51" s="114"/>
      <c r="I51" s="115"/>
    </row>
    <row r="52" spans="1:9">
      <c r="A52" s="45"/>
      <c r="B52" s="45"/>
      <c r="C52" s="18" t="s">
        <v>13</v>
      </c>
      <c r="D52" s="15">
        <v>2000</v>
      </c>
      <c r="E52" s="29">
        <f>(6)</f>
        <v>6</v>
      </c>
      <c r="F52" s="18">
        <f t="shared" ref="F52:F56" si="6">(D52-E52)</f>
        <v>1994</v>
      </c>
      <c r="G52" s="141">
        <v>120</v>
      </c>
      <c r="H52" s="114"/>
      <c r="I52" s="115"/>
    </row>
    <row r="53" spans="1:9">
      <c r="A53" s="45"/>
      <c r="B53" s="45"/>
      <c r="C53" s="18" t="s">
        <v>14</v>
      </c>
      <c r="D53" s="15">
        <v>300</v>
      </c>
      <c r="E53" s="29">
        <f>(6)</f>
        <v>6</v>
      </c>
      <c r="F53" s="18">
        <f t="shared" si="6"/>
        <v>294</v>
      </c>
      <c r="G53" s="141">
        <v>170</v>
      </c>
      <c r="H53" s="114"/>
      <c r="I53" s="115"/>
    </row>
    <row r="54" spans="1:9">
      <c r="A54" s="45"/>
      <c r="B54" s="45"/>
      <c r="C54" s="18" t="s">
        <v>15</v>
      </c>
      <c r="D54" s="15">
        <v>50</v>
      </c>
      <c r="E54" s="29">
        <f>(6)</f>
        <v>6</v>
      </c>
      <c r="F54" s="18">
        <f t="shared" si="6"/>
        <v>44</v>
      </c>
      <c r="G54" s="141">
        <v>198</v>
      </c>
      <c r="H54" s="114"/>
      <c r="I54" s="115"/>
    </row>
    <row r="55" spans="1:9">
      <c r="A55" s="17"/>
      <c r="B55" s="17" t="s">
        <v>3</v>
      </c>
      <c r="C55" s="18" t="s">
        <v>16</v>
      </c>
      <c r="D55" s="18">
        <v>10</v>
      </c>
      <c r="E55" s="18"/>
      <c r="F55" s="18">
        <f t="shared" si="6"/>
        <v>10</v>
      </c>
      <c r="G55" s="141">
        <v>253</v>
      </c>
      <c r="H55" s="114"/>
      <c r="I55" s="115"/>
    </row>
    <row r="56" spans="1:9" hidden="1">
      <c r="A56" s="86"/>
      <c r="B56" s="22" t="s">
        <v>20</v>
      </c>
      <c r="C56" s="23" t="s">
        <v>21</v>
      </c>
      <c r="D56" s="24">
        <v>0</v>
      </c>
      <c r="E56" s="24"/>
      <c r="F56" s="30">
        <f t="shared" si="6"/>
        <v>0</v>
      </c>
      <c r="G56" s="141"/>
      <c r="H56" s="114"/>
      <c r="I56" s="115"/>
    </row>
    <row r="57" spans="1:9">
      <c r="G57" s="141"/>
      <c r="H57" s="114"/>
      <c r="I57" s="115"/>
    </row>
    <row r="58" spans="1:9">
      <c r="A58" s="13" t="s">
        <v>33</v>
      </c>
      <c r="B58" s="13"/>
      <c r="C58" s="18" t="s">
        <v>12</v>
      </c>
      <c r="D58" s="15">
        <v>2000</v>
      </c>
      <c r="E58" s="29">
        <f>(5+10)</f>
        <v>15</v>
      </c>
      <c r="F58" s="15">
        <v>2768</v>
      </c>
      <c r="G58" s="141">
        <v>66</v>
      </c>
      <c r="H58" s="114"/>
      <c r="I58" s="115"/>
    </row>
    <row r="59" spans="1:9">
      <c r="A59" s="17"/>
      <c r="B59" s="17"/>
      <c r="C59" s="18" t="s">
        <v>13</v>
      </c>
      <c r="D59" s="15">
        <v>2000</v>
      </c>
      <c r="E59" s="29">
        <f>(10+5+5+8)</f>
        <v>28</v>
      </c>
      <c r="F59" s="15">
        <f t="shared" ref="F59:F69" si="7">(D59-E59)</f>
        <v>1972</v>
      </c>
      <c r="G59" s="141">
        <v>99</v>
      </c>
      <c r="H59" s="114"/>
      <c r="I59" s="115"/>
    </row>
    <row r="60" spans="1:9" ht="14.15" customHeight="1">
      <c r="A60" s="17"/>
      <c r="B60" s="90" t="s">
        <v>3</v>
      </c>
      <c r="C60" s="18" t="s">
        <v>14</v>
      </c>
      <c r="D60" s="15">
        <v>1000</v>
      </c>
      <c r="E60" s="29">
        <f>(5+25+25+12)</f>
        <v>67</v>
      </c>
      <c r="F60" s="15">
        <f>(D60-E60)</f>
        <v>933</v>
      </c>
      <c r="G60" s="141">
        <v>120</v>
      </c>
      <c r="H60" s="114"/>
      <c r="I60" s="115"/>
    </row>
    <row r="61" spans="1:9">
      <c r="A61" s="17"/>
      <c r="B61" s="91" t="s">
        <v>3</v>
      </c>
      <c r="C61" s="18" t="s">
        <v>15</v>
      </c>
      <c r="D61" s="15">
        <v>1000</v>
      </c>
      <c r="E61" s="29">
        <f>(5+5+25+25+8)</f>
        <v>68</v>
      </c>
      <c r="F61" s="15">
        <f t="shared" si="7"/>
        <v>932</v>
      </c>
      <c r="G61" s="141">
        <v>148</v>
      </c>
      <c r="H61" s="114"/>
      <c r="I61" s="115"/>
    </row>
    <row r="62" spans="1:9">
      <c r="A62" s="17" t="s">
        <v>3</v>
      </c>
      <c r="B62" s="91" t="s">
        <v>3</v>
      </c>
      <c r="C62" s="18" t="s">
        <v>16</v>
      </c>
      <c r="D62" s="15">
        <v>500</v>
      </c>
      <c r="E62" s="29">
        <f>(50+25)</f>
        <v>75</v>
      </c>
      <c r="F62" s="15">
        <f t="shared" si="7"/>
        <v>425</v>
      </c>
      <c r="G62" s="141">
        <v>198</v>
      </c>
      <c r="H62" s="114"/>
      <c r="I62" s="115"/>
    </row>
    <row r="63" spans="1:9">
      <c r="A63" s="17"/>
      <c r="B63" s="91" t="s">
        <v>3</v>
      </c>
      <c r="C63" s="18" t="s">
        <v>17</v>
      </c>
      <c r="D63" s="15">
        <v>500</v>
      </c>
      <c r="E63" s="29">
        <f>(5)</f>
        <v>5</v>
      </c>
      <c r="F63" s="15">
        <f t="shared" si="7"/>
        <v>495</v>
      </c>
      <c r="G63" s="141">
        <v>231</v>
      </c>
      <c r="H63" s="114"/>
      <c r="I63" s="115"/>
    </row>
    <row r="64" spans="1:9">
      <c r="A64" s="4" t="s">
        <v>4</v>
      </c>
      <c r="B64" s="4"/>
      <c r="C64" s="5" t="s">
        <v>5</v>
      </c>
      <c r="D64" s="6" t="s">
        <v>6</v>
      </c>
      <c r="E64" s="7" t="s">
        <v>7</v>
      </c>
      <c r="F64" s="6" t="s">
        <v>8</v>
      </c>
      <c r="G64" s="141"/>
      <c r="H64" s="114"/>
      <c r="I64" s="115"/>
    </row>
    <row r="65" spans="1:9">
      <c r="A65" s="13" t="s">
        <v>33</v>
      </c>
      <c r="B65" s="13"/>
      <c r="C65" s="18" t="s">
        <v>19</v>
      </c>
      <c r="D65" s="15">
        <v>1000</v>
      </c>
      <c r="E65" s="29"/>
      <c r="F65" s="15">
        <f t="shared" si="7"/>
        <v>1000</v>
      </c>
      <c r="G65" s="141">
        <v>275</v>
      </c>
      <c r="H65" s="114"/>
      <c r="I65" s="115"/>
    </row>
    <row r="66" spans="1:9">
      <c r="A66" s="17"/>
      <c r="B66" s="104" t="s">
        <v>34</v>
      </c>
      <c r="C66" s="23" t="s">
        <v>35</v>
      </c>
      <c r="D66" s="24">
        <v>300</v>
      </c>
      <c r="E66" s="29"/>
      <c r="F66" s="24">
        <f t="shared" si="7"/>
        <v>300</v>
      </c>
      <c r="G66" s="141">
        <v>66</v>
      </c>
      <c r="H66" s="114"/>
      <c r="I66" s="115"/>
    </row>
    <row r="67" spans="1:9">
      <c r="A67" s="17"/>
      <c r="B67" s="22" t="s">
        <v>34</v>
      </c>
      <c r="C67" s="23" t="s">
        <v>21</v>
      </c>
      <c r="D67" s="24">
        <v>200</v>
      </c>
      <c r="E67" s="29"/>
      <c r="F67" s="24">
        <f t="shared" si="7"/>
        <v>200</v>
      </c>
      <c r="G67" s="141">
        <v>99</v>
      </c>
      <c r="H67" s="114"/>
      <c r="I67" s="115"/>
    </row>
    <row r="68" spans="1:9">
      <c r="A68" s="17"/>
      <c r="B68" s="22" t="s">
        <v>20</v>
      </c>
      <c r="C68" s="23" t="s">
        <v>36</v>
      </c>
      <c r="D68" s="24">
        <v>100</v>
      </c>
      <c r="E68" s="29"/>
      <c r="F68" s="24">
        <f t="shared" si="7"/>
        <v>100</v>
      </c>
      <c r="G68" s="141">
        <v>138</v>
      </c>
      <c r="H68" s="114"/>
      <c r="I68" s="115"/>
    </row>
    <row r="69" spans="1:9">
      <c r="A69" s="17"/>
      <c r="B69" s="22" t="s">
        <v>20</v>
      </c>
      <c r="C69" s="23" t="s">
        <v>19</v>
      </c>
      <c r="D69" s="24">
        <v>100</v>
      </c>
      <c r="E69" s="29"/>
      <c r="F69" s="24">
        <f t="shared" si="7"/>
        <v>100</v>
      </c>
      <c r="G69" s="141">
        <v>187</v>
      </c>
      <c r="H69" s="114"/>
      <c r="I69" s="115"/>
    </row>
    <row r="70" spans="1:9">
      <c r="A70" s="17"/>
      <c r="B70" s="83"/>
      <c r="C70" s="92"/>
      <c r="D70" s="92"/>
      <c r="E70" s="84"/>
      <c r="F70" s="41"/>
      <c r="G70" s="141"/>
      <c r="H70" s="114"/>
      <c r="I70" s="115"/>
    </row>
    <row r="71" spans="1:9" hidden="1">
      <c r="A71" s="128" t="s">
        <v>37</v>
      </c>
      <c r="B71" s="128"/>
      <c r="C71" s="70" t="s">
        <v>14</v>
      </c>
      <c r="D71" s="44">
        <v>8</v>
      </c>
      <c r="E71" s="89"/>
      <c r="F71" s="44">
        <f>(D71-E71)</f>
        <v>8</v>
      </c>
      <c r="G71" s="141"/>
      <c r="H71" s="114"/>
      <c r="I71" s="115"/>
    </row>
    <row r="72" spans="1:9" hidden="1">
      <c r="A72" s="13"/>
      <c r="B72" s="22"/>
      <c r="C72" s="18" t="s">
        <v>15</v>
      </c>
      <c r="D72" s="15">
        <v>50</v>
      </c>
      <c r="E72" s="29"/>
      <c r="F72" s="15">
        <f t="shared" ref="F72:F73" si="8">(D72-E72)</f>
        <v>50</v>
      </c>
      <c r="G72" s="141"/>
      <c r="H72" s="114"/>
      <c r="I72" s="115"/>
    </row>
    <row r="73" spans="1:9" hidden="1">
      <c r="A73" s="13"/>
      <c r="B73" s="22"/>
      <c r="C73" s="18" t="s">
        <v>16</v>
      </c>
      <c r="D73" s="15">
        <v>0</v>
      </c>
      <c r="E73" s="29"/>
      <c r="F73" s="15">
        <f t="shared" si="8"/>
        <v>0</v>
      </c>
      <c r="G73" s="141"/>
      <c r="H73" s="114"/>
      <c r="I73" s="115"/>
    </row>
    <row r="74" spans="1:9" hidden="1">
      <c r="A74" s="13"/>
      <c r="B74" s="22"/>
      <c r="C74" s="36"/>
      <c r="D74" s="36"/>
      <c r="E74" s="36"/>
      <c r="F74" s="18"/>
      <c r="G74" s="141"/>
      <c r="H74" s="114"/>
      <c r="I74" s="115"/>
    </row>
    <row r="75" spans="1:9">
      <c r="A75" s="13" t="s">
        <v>38</v>
      </c>
      <c r="B75" s="42"/>
      <c r="C75" s="18" t="s">
        <v>12</v>
      </c>
      <c r="D75" s="15">
        <v>2000</v>
      </c>
      <c r="E75" s="29"/>
      <c r="F75" s="15">
        <f>(D75-E75)</f>
        <v>2000</v>
      </c>
      <c r="G75" s="141">
        <v>72</v>
      </c>
      <c r="H75" s="114"/>
      <c r="I75" s="115"/>
    </row>
    <row r="76" spans="1:9">
      <c r="B76" s="93"/>
      <c r="C76" s="18" t="s">
        <v>13</v>
      </c>
      <c r="D76" s="15">
        <v>2000</v>
      </c>
      <c r="E76" s="29"/>
      <c r="F76" s="15">
        <f t="shared" ref="F76:F80" si="9">(D76-E76)</f>
        <v>2000</v>
      </c>
      <c r="G76" s="141">
        <v>105</v>
      </c>
      <c r="H76" s="114"/>
      <c r="I76" s="115"/>
    </row>
    <row r="77" spans="1:9">
      <c r="A77" s="17"/>
      <c r="B77" s="94" t="s">
        <v>3</v>
      </c>
      <c r="C77" s="18" t="s">
        <v>14</v>
      </c>
      <c r="D77" s="15">
        <v>1000</v>
      </c>
      <c r="E77" s="29">
        <f>(10+40)</f>
        <v>50</v>
      </c>
      <c r="F77" s="15">
        <f t="shared" si="9"/>
        <v>950</v>
      </c>
      <c r="G77" s="141">
        <v>126</v>
      </c>
      <c r="H77" s="114"/>
      <c r="I77" s="115"/>
    </row>
    <row r="78" spans="1:9">
      <c r="A78" s="17"/>
      <c r="B78" s="95" t="s">
        <v>3</v>
      </c>
      <c r="C78" s="18" t="s">
        <v>15</v>
      </c>
      <c r="D78" s="15">
        <v>0</v>
      </c>
      <c r="E78" s="29"/>
      <c r="F78" s="15">
        <f>(D78-E78)</f>
        <v>0</v>
      </c>
      <c r="G78" s="141">
        <v>155</v>
      </c>
      <c r="H78" s="114"/>
      <c r="I78" s="115"/>
    </row>
    <row r="79" spans="1:9">
      <c r="A79" s="17"/>
      <c r="B79" s="95"/>
      <c r="C79" s="18" t="s">
        <v>16</v>
      </c>
      <c r="D79" s="15">
        <v>50</v>
      </c>
      <c r="E79" s="15">
        <f>(10)</f>
        <v>10</v>
      </c>
      <c r="F79" s="15">
        <f t="shared" si="9"/>
        <v>40</v>
      </c>
      <c r="G79" s="141">
        <v>192</v>
      </c>
      <c r="H79" s="114"/>
      <c r="I79" s="115"/>
    </row>
    <row r="80" spans="1:9" hidden="1">
      <c r="A80" s="17"/>
      <c r="B80" s="95"/>
      <c r="C80" s="88" t="s">
        <v>17</v>
      </c>
      <c r="D80" s="66">
        <v>0</v>
      </c>
      <c r="E80" s="66"/>
      <c r="F80" s="66">
        <f t="shared" si="9"/>
        <v>0</v>
      </c>
      <c r="G80" s="141"/>
      <c r="H80" s="114"/>
      <c r="I80" s="115"/>
    </row>
    <row r="81" spans="1:9">
      <c r="A81" s="17"/>
      <c r="B81" s="95"/>
      <c r="C81" s="47"/>
      <c r="D81" s="41"/>
      <c r="E81" s="65"/>
      <c r="F81" s="47"/>
      <c r="G81" s="141"/>
      <c r="H81" s="114"/>
      <c r="I81" s="115"/>
    </row>
    <row r="82" spans="1:9">
      <c r="A82" s="13" t="s">
        <v>39</v>
      </c>
      <c r="B82" s="13"/>
      <c r="C82" s="18" t="s">
        <v>12</v>
      </c>
      <c r="D82" s="15">
        <v>1000</v>
      </c>
      <c r="E82" s="15"/>
      <c r="F82" s="15">
        <f>(D82-E82)</f>
        <v>1000</v>
      </c>
      <c r="G82" s="141">
        <v>55</v>
      </c>
      <c r="H82" s="114"/>
      <c r="I82" s="115"/>
    </row>
    <row r="83" spans="1:9">
      <c r="A83" s="17"/>
      <c r="B83" s="17"/>
      <c r="C83" s="18" t="s">
        <v>13</v>
      </c>
      <c r="D83" s="15">
        <v>300</v>
      </c>
      <c r="E83" s="15"/>
      <c r="F83" s="15">
        <f t="shared" ref="F83:F135" si="10">(D83-E83)</f>
        <v>300</v>
      </c>
      <c r="G83" s="141">
        <v>77</v>
      </c>
      <c r="H83" s="114"/>
      <c r="I83" s="115"/>
    </row>
    <row r="84" spans="1:9">
      <c r="A84" s="17"/>
      <c r="B84" s="96" t="s">
        <v>3</v>
      </c>
      <c r="C84" s="18" t="s">
        <v>14</v>
      </c>
      <c r="D84" s="15">
        <v>2000</v>
      </c>
      <c r="E84" s="15"/>
      <c r="F84" s="15">
        <v>3000</v>
      </c>
      <c r="G84" s="141">
        <v>94</v>
      </c>
      <c r="H84" s="114"/>
      <c r="I84" s="115"/>
    </row>
    <row r="85" spans="1:9">
      <c r="A85" s="3"/>
      <c r="B85" s="97" t="s">
        <v>3</v>
      </c>
      <c r="C85" s="15" t="s">
        <v>15</v>
      </c>
      <c r="D85" s="15">
        <v>1000</v>
      </c>
      <c r="E85" s="15">
        <f>(10)</f>
        <v>10</v>
      </c>
      <c r="F85" s="15">
        <f t="shared" si="10"/>
        <v>990</v>
      </c>
      <c r="G85" s="141">
        <v>126</v>
      </c>
      <c r="H85" s="114"/>
      <c r="I85" s="115"/>
    </row>
    <row r="86" spans="1:9">
      <c r="A86" s="17"/>
      <c r="B86" s="97" t="s">
        <v>3</v>
      </c>
      <c r="C86" s="18" t="s">
        <v>16</v>
      </c>
      <c r="D86" s="15">
        <v>1000</v>
      </c>
      <c r="E86" s="15"/>
      <c r="F86" s="15">
        <f t="shared" si="10"/>
        <v>1000</v>
      </c>
      <c r="G86" s="141">
        <v>154</v>
      </c>
      <c r="H86" s="114"/>
      <c r="I86" s="115"/>
    </row>
    <row r="87" spans="1:9">
      <c r="A87" s="17"/>
      <c r="B87" s="97" t="s">
        <v>3</v>
      </c>
      <c r="C87" s="18" t="s">
        <v>17</v>
      </c>
      <c r="D87" s="15">
        <v>500</v>
      </c>
      <c r="E87" s="15"/>
      <c r="F87" s="15">
        <f t="shared" si="10"/>
        <v>500</v>
      </c>
      <c r="G87" s="141">
        <v>187</v>
      </c>
      <c r="H87" s="114"/>
      <c r="I87" s="115"/>
    </row>
    <row r="88" spans="1:9">
      <c r="A88" s="17"/>
      <c r="B88" s="40"/>
      <c r="C88" s="18" t="s">
        <v>19</v>
      </c>
      <c r="D88" s="15">
        <v>300</v>
      </c>
      <c r="E88" s="15">
        <f>(25)</f>
        <v>25</v>
      </c>
      <c r="F88" s="15">
        <f t="shared" si="10"/>
        <v>275</v>
      </c>
      <c r="G88" s="141">
        <v>220</v>
      </c>
      <c r="H88" s="114"/>
      <c r="I88" s="115"/>
    </row>
    <row r="89" spans="1:9">
      <c r="A89" s="17"/>
      <c r="B89" s="40"/>
      <c r="C89" s="18" t="s">
        <v>24</v>
      </c>
      <c r="D89" s="15">
        <v>20</v>
      </c>
      <c r="E89" s="15"/>
      <c r="F89" s="15">
        <f t="shared" si="10"/>
        <v>20</v>
      </c>
      <c r="G89" s="141">
        <v>330</v>
      </c>
      <c r="H89" s="114"/>
      <c r="I89" s="115"/>
    </row>
    <row r="90" spans="1:9" hidden="1">
      <c r="A90" s="17"/>
      <c r="B90" s="38" t="s">
        <v>20</v>
      </c>
      <c r="C90" s="39" t="s">
        <v>21</v>
      </c>
      <c r="D90" s="30">
        <v>0</v>
      </c>
      <c r="E90" s="30"/>
      <c r="F90" s="30">
        <f>(D90-E90)</f>
        <v>0</v>
      </c>
      <c r="G90" s="141"/>
      <c r="H90" s="114"/>
      <c r="I90" s="115"/>
    </row>
    <row r="91" spans="1:9" hidden="1">
      <c r="A91" s="17"/>
      <c r="B91" s="22" t="s">
        <v>20</v>
      </c>
      <c r="C91" s="39" t="s">
        <v>36</v>
      </c>
      <c r="D91" s="30">
        <v>0</v>
      </c>
      <c r="E91" s="30"/>
      <c r="F91" s="30">
        <f t="shared" si="10"/>
        <v>0</v>
      </c>
      <c r="G91" s="141"/>
      <c r="H91" s="114"/>
      <c r="I91" s="115"/>
    </row>
    <row r="92" spans="1:9" hidden="1">
      <c r="A92" s="17"/>
      <c r="B92" s="22" t="s">
        <v>20</v>
      </c>
      <c r="C92" s="39" t="s">
        <v>19</v>
      </c>
      <c r="D92" s="30">
        <v>0</v>
      </c>
      <c r="E92" s="30"/>
      <c r="F92" s="30">
        <v>0</v>
      </c>
      <c r="G92" s="141"/>
      <c r="H92" s="114"/>
      <c r="I92" s="115"/>
    </row>
    <row r="93" spans="1:9">
      <c r="A93" s="17"/>
      <c r="B93" s="40"/>
      <c r="C93" s="98"/>
      <c r="D93" s="41"/>
      <c r="E93" s="41"/>
      <c r="F93" s="41" t="s">
        <v>3</v>
      </c>
      <c r="G93" s="141"/>
      <c r="H93" s="114"/>
      <c r="I93" s="115"/>
    </row>
    <row r="94" spans="1:9">
      <c r="A94" s="42" t="s">
        <v>41</v>
      </c>
      <c r="B94" s="43"/>
      <c r="C94" s="18" t="s">
        <v>12</v>
      </c>
      <c r="D94" s="15">
        <v>500</v>
      </c>
      <c r="E94" s="15"/>
      <c r="F94" s="15">
        <f t="shared" ref="F94:F99" si="11">(D94-E94)</f>
        <v>500</v>
      </c>
      <c r="G94" s="141">
        <v>55</v>
      </c>
      <c r="H94" s="114"/>
      <c r="I94" s="115"/>
    </row>
    <row r="95" spans="1:9">
      <c r="A95" s="17"/>
      <c r="B95" s="17"/>
      <c r="C95" s="18" t="s">
        <v>13</v>
      </c>
      <c r="D95" s="15">
        <v>2000</v>
      </c>
      <c r="E95" s="15"/>
      <c r="F95" s="15">
        <f t="shared" si="11"/>
        <v>2000</v>
      </c>
      <c r="G95" s="141">
        <v>77</v>
      </c>
      <c r="H95" s="114"/>
      <c r="I95" s="115"/>
    </row>
    <row r="96" spans="1:9">
      <c r="A96" s="19" t="s">
        <v>3</v>
      </c>
      <c r="B96" s="17"/>
      <c r="C96" s="18" t="s">
        <v>14</v>
      </c>
      <c r="D96" s="15">
        <v>500</v>
      </c>
      <c r="E96" s="15"/>
      <c r="F96" s="15">
        <f t="shared" si="11"/>
        <v>500</v>
      </c>
      <c r="G96" s="141">
        <v>94</v>
      </c>
      <c r="H96" s="114"/>
      <c r="I96" s="115"/>
    </row>
    <row r="97" spans="1:9">
      <c r="A97" s="45"/>
      <c r="B97" s="46" t="s">
        <v>3</v>
      </c>
      <c r="C97" s="15" t="s">
        <v>15</v>
      </c>
      <c r="D97" s="15">
        <v>500</v>
      </c>
      <c r="E97" s="15"/>
      <c r="F97" s="15">
        <f t="shared" si="11"/>
        <v>500</v>
      </c>
      <c r="G97" s="141">
        <v>126</v>
      </c>
      <c r="H97" s="114"/>
      <c r="I97" s="115"/>
    </row>
    <row r="98" spans="1:9">
      <c r="A98" s="17"/>
      <c r="B98" s="40" t="s">
        <v>3</v>
      </c>
      <c r="C98" s="18" t="s">
        <v>16</v>
      </c>
      <c r="D98" s="15">
        <v>500</v>
      </c>
      <c r="E98" s="15"/>
      <c r="F98" s="15">
        <f t="shared" si="11"/>
        <v>500</v>
      </c>
      <c r="G98" s="141">
        <v>154</v>
      </c>
      <c r="H98" s="114"/>
      <c r="I98" s="115"/>
    </row>
    <row r="99" spans="1:9">
      <c r="A99" s="17"/>
      <c r="B99" s="40" t="s">
        <v>3</v>
      </c>
      <c r="C99" s="18" t="s">
        <v>17</v>
      </c>
      <c r="D99" s="15">
        <v>100</v>
      </c>
      <c r="E99" s="15"/>
      <c r="F99" s="15">
        <f t="shared" si="11"/>
        <v>100</v>
      </c>
      <c r="G99" s="141">
        <v>187</v>
      </c>
      <c r="H99" s="114"/>
      <c r="I99" s="115"/>
    </row>
    <row r="100" spans="1:9">
      <c r="A100" s="17"/>
      <c r="B100" s="40"/>
      <c r="C100" s="47"/>
      <c r="D100" s="41"/>
      <c r="E100" s="41"/>
      <c r="F100" s="41"/>
      <c r="G100" s="141"/>
      <c r="H100" s="114"/>
      <c r="I100" s="115"/>
    </row>
    <row r="101" spans="1:9" hidden="1">
      <c r="A101" s="129" t="s">
        <v>42</v>
      </c>
      <c r="B101" s="129"/>
      <c r="C101" s="48" t="s">
        <v>15</v>
      </c>
      <c r="D101" s="48">
        <v>0</v>
      </c>
      <c r="E101" s="48"/>
      <c r="F101" s="48">
        <f t="shared" ref="F101:F104" si="12">(D101-E101)</f>
        <v>0</v>
      </c>
      <c r="G101" s="141"/>
      <c r="H101" s="114"/>
      <c r="I101" s="115"/>
    </row>
    <row r="102" spans="1:9" hidden="1">
      <c r="A102" s="49"/>
      <c r="B102" s="49"/>
      <c r="C102" s="50" t="s">
        <v>16</v>
      </c>
      <c r="D102" s="48">
        <v>5</v>
      </c>
      <c r="E102" s="48"/>
      <c r="F102" s="48">
        <f t="shared" si="12"/>
        <v>5</v>
      </c>
      <c r="G102" s="141"/>
      <c r="H102" s="114"/>
      <c r="I102" s="115"/>
    </row>
    <row r="103" spans="1:9" hidden="1">
      <c r="A103" s="49"/>
      <c r="B103" s="49"/>
      <c r="C103" s="50" t="s">
        <v>17</v>
      </c>
      <c r="D103" s="48">
        <v>21</v>
      </c>
      <c r="E103" s="48"/>
      <c r="F103" s="48">
        <f t="shared" si="12"/>
        <v>21</v>
      </c>
      <c r="G103" s="141"/>
      <c r="H103" s="114"/>
      <c r="I103" s="115"/>
    </row>
    <row r="104" spans="1:9" hidden="1">
      <c r="A104" s="49"/>
      <c r="B104" s="49"/>
      <c r="C104" s="50" t="s">
        <v>19</v>
      </c>
      <c r="D104" s="48">
        <v>89</v>
      </c>
      <c r="E104" s="48"/>
      <c r="F104" s="48">
        <f t="shared" si="12"/>
        <v>89</v>
      </c>
      <c r="G104" s="141"/>
      <c r="H104" s="114"/>
      <c r="I104" s="115"/>
    </row>
    <row r="105" spans="1:9" hidden="1">
      <c r="A105" s="51" t="s">
        <v>3</v>
      </c>
      <c r="B105" s="4"/>
      <c r="C105" s="52" t="s">
        <v>3</v>
      </c>
      <c r="D105" s="53" t="s">
        <v>3</v>
      </c>
      <c r="E105" s="54"/>
      <c r="F105" s="53" t="s">
        <v>3</v>
      </c>
      <c r="G105" s="141"/>
      <c r="H105" s="114"/>
      <c r="I105" s="115"/>
    </row>
    <row r="106" spans="1:9" hidden="1">
      <c r="A106" s="117" t="s">
        <v>43</v>
      </c>
      <c r="B106" s="117"/>
      <c r="C106" s="50" t="s">
        <v>13</v>
      </c>
      <c r="D106" s="55">
        <v>50</v>
      </c>
      <c r="E106" s="48"/>
      <c r="F106" s="48">
        <f t="shared" ref="F106:F109" si="13">(D106-E106)</f>
        <v>50</v>
      </c>
      <c r="G106" s="141"/>
      <c r="H106" s="114"/>
      <c r="I106" s="115"/>
    </row>
    <row r="107" spans="1:9" hidden="1">
      <c r="A107" s="137" t="s">
        <v>3</v>
      </c>
      <c r="B107" s="138"/>
      <c r="C107" s="50" t="s">
        <v>14</v>
      </c>
      <c r="D107" s="55">
        <v>100</v>
      </c>
      <c r="E107" s="48"/>
      <c r="F107" s="48">
        <f t="shared" si="13"/>
        <v>100</v>
      </c>
      <c r="G107" s="141"/>
      <c r="H107" s="114"/>
      <c r="I107" s="115"/>
    </row>
    <row r="108" spans="1:9" hidden="1">
      <c r="A108" s="49"/>
      <c r="B108" s="49"/>
      <c r="C108" s="48" t="s">
        <v>15</v>
      </c>
      <c r="D108" s="55">
        <v>120</v>
      </c>
      <c r="E108" s="48">
        <f>(10)</f>
        <v>10</v>
      </c>
      <c r="F108" s="48">
        <f t="shared" si="13"/>
        <v>110</v>
      </c>
      <c r="G108" s="141"/>
      <c r="H108" s="114"/>
      <c r="I108" s="115"/>
    </row>
    <row r="109" spans="1:9" hidden="1">
      <c r="A109" s="49"/>
      <c r="B109" s="49"/>
      <c r="C109" s="48" t="s">
        <v>16</v>
      </c>
      <c r="D109" s="48">
        <v>130</v>
      </c>
      <c r="E109" s="48"/>
      <c r="F109" s="48">
        <f t="shared" si="13"/>
        <v>130</v>
      </c>
      <c r="G109" s="141"/>
      <c r="H109" s="114"/>
      <c r="I109" s="115"/>
    </row>
    <row r="110" spans="1:9" hidden="1">
      <c r="A110" s="17"/>
      <c r="B110" s="17"/>
      <c r="C110" s="15"/>
      <c r="D110" s="15"/>
      <c r="E110" s="15"/>
      <c r="F110" s="15"/>
      <c r="G110" s="141"/>
      <c r="H110" s="114"/>
      <c r="I110" s="115"/>
    </row>
    <row r="111" spans="1:9" hidden="1">
      <c r="A111" s="139" t="s">
        <v>44</v>
      </c>
      <c r="B111" s="139"/>
      <c r="C111" s="18" t="s">
        <v>13</v>
      </c>
      <c r="D111" s="15">
        <v>28</v>
      </c>
      <c r="E111" s="15"/>
      <c r="F111" s="15">
        <f t="shared" ref="F111:F117" si="14">(D111-E111)</f>
        <v>28</v>
      </c>
      <c r="G111" s="141"/>
      <c r="H111" s="114"/>
      <c r="I111" s="115"/>
    </row>
    <row r="112" spans="1:9" hidden="1">
      <c r="A112" s="17"/>
      <c r="B112" s="17"/>
      <c r="C112" s="18" t="s">
        <v>14</v>
      </c>
      <c r="D112" s="15">
        <v>114</v>
      </c>
      <c r="E112" s="15"/>
      <c r="F112" s="15">
        <f t="shared" si="14"/>
        <v>114</v>
      </c>
      <c r="G112" s="141"/>
      <c r="H112" s="114"/>
      <c r="I112" s="115"/>
    </row>
    <row r="113" spans="1:9" hidden="1">
      <c r="A113" s="17"/>
      <c r="B113" s="17"/>
      <c r="C113" s="15" t="s">
        <v>15</v>
      </c>
      <c r="D113" s="15">
        <v>214</v>
      </c>
      <c r="E113" s="15"/>
      <c r="F113" s="15">
        <f t="shared" si="14"/>
        <v>214</v>
      </c>
      <c r="G113" s="141"/>
      <c r="H113" s="114"/>
      <c r="I113" s="115"/>
    </row>
    <row r="114" spans="1:9" hidden="1">
      <c r="A114" s="17"/>
      <c r="B114" s="17"/>
      <c r="C114" s="18" t="s">
        <v>16</v>
      </c>
      <c r="D114" s="15">
        <v>96</v>
      </c>
      <c r="E114" s="15"/>
      <c r="F114" s="15">
        <f t="shared" si="14"/>
        <v>96</v>
      </c>
      <c r="G114" s="141"/>
      <c r="H114" s="114"/>
      <c r="I114" s="115"/>
    </row>
    <row r="115" spans="1:9" hidden="1">
      <c r="A115" s="17"/>
      <c r="B115" s="17"/>
      <c r="C115" s="18" t="s">
        <v>17</v>
      </c>
      <c r="D115" s="15">
        <v>2</v>
      </c>
      <c r="E115" s="15"/>
      <c r="F115" s="15">
        <f t="shared" si="14"/>
        <v>2</v>
      </c>
      <c r="G115" s="141"/>
      <c r="H115" s="114"/>
      <c r="I115" s="115"/>
    </row>
    <row r="116" spans="1:9" hidden="1">
      <c r="A116" s="17"/>
      <c r="B116" s="17"/>
      <c r="C116" s="33" t="s">
        <v>24</v>
      </c>
      <c r="D116" s="33">
        <v>7</v>
      </c>
      <c r="E116" s="33"/>
      <c r="F116" s="15">
        <f t="shared" si="14"/>
        <v>7</v>
      </c>
      <c r="G116" s="141"/>
      <c r="H116" s="114"/>
      <c r="I116" s="115"/>
    </row>
    <row r="117" spans="1:9" hidden="1">
      <c r="A117" s="17"/>
      <c r="B117" s="17"/>
      <c r="C117" s="18" t="s">
        <v>40</v>
      </c>
      <c r="D117" s="15">
        <v>5</v>
      </c>
      <c r="E117" s="15"/>
      <c r="F117" s="15">
        <f t="shared" si="14"/>
        <v>5</v>
      </c>
      <c r="G117" s="141"/>
      <c r="H117" s="114"/>
      <c r="I117" s="115"/>
    </row>
    <row r="118" spans="1:9" hidden="1">
      <c r="A118" s="17"/>
      <c r="B118" s="17"/>
      <c r="C118" s="47"/>
      <c r="D118" s="41"/>
      <c r="E118" s="41"/>
      <c r="F118" s="41"/>
      <c r="G118" s="141"/>
      <c r="H118" s="114"/>
      <c r="I118" s="115"/>
    </row>
    <row r="119" spans="1:9" hidden="1">
      <c r="A119" s="140" t="s">
        <v>45</v>
      </c>
      <c r="B119" s="140"/>
      <c r="C119" s="18" t="s">
        <v>17</v>
      </c>
      <c r="D119" s="15">
        <v>8</v>
      </c>
      <c r="E119" s="15"/>
      <c r="F119" s="15">
        <f t="shared" ref="F119:F125" si="15">(D119-E119)</f>
        <v>8</v>
      </c>
      <c r="G119" s="141"/>
      <c r="H119" s="114"/>
      <c r="I119" s="115"/>
    </row>
    <row r="120" spans="1:9" hidden="1">
      <c r="A120" s="17"/>
      <c r="B120" s="17"/>
      <c r="C120" s="18" t="s">
        <v>19</v>
      </c>
      <c r="D120" s="15">
        <v>21</v>
      </c>
      <c r="E120" s="15"/>
      <c r="F120" s="15">
        <f t="shared" si="15"/>
        <v>21</v>
      </c>
      <c r="G120" s="141"/>
      <c r="H120" s="114"/>
      <c r="I120" s="115"/>
    </row>
    <row r="121" spans="1:9" hidden="1">
      <c r="C121" s="18" t="s">
        <v>24</v>
      </c>
      <c r="D121" s="18">
        <v>73</v>
      </c>
      <c r="E121" s="18"/>
      <c r="F121" s="15">
        <f t="shared" si="15"/>
        <v>73</v>
      </c>
      <c r="G121" s="141"/>
      <c r="H121" s="114"/>
      <c r="I121" s="115"/>
    </row>
    <row r="122" spans="1:9" hidden="1">
      <c r="C122" s="18" t="s">
        <v>40</v>
      </c>
      <c r="D122" s="15">
        <v>20</v>
      </c>
      <c r="E122" s="15"/>
      <c r="F122" s="15">
        <f t="shared" si="15"/>
        <v>20</v>
      </c>
      <c r="G122" s="141"/>
      <c r="H122" s="114"/>
      <c r="I122" s="115"/>
    </row>
    <row r="123" spans="1:9" hidden="1">
      <c r="B123" s="56" t="s">
        <v>20</v>
      </c>
      <c r="C123" s="32" t="s">
        <v>36</v>
      </c>
      <c r="D123" s="32">
        <v>13</v>
      </c>
      <c r="E123" s="32"/>
      <c r="F123" s="32">
        <f t="shared" si="15"/>
        <v>13</v>
      </c>
      <c r="G123" s="141"/>
      <c r="H123" s="114"/>
      <c r="I123" s="115"/>
    </row>
    <row r="124" spans="1:9" hidden="1">
      <c r="B124" s="56" t="s">
        <v>20</v>
      </c>
      <c r="C124" s="32" t="s">
        <v>19</v>
      </c>
      <c r="D124" s="32">
        <v>60</v>
      </c>
      <c r="E124" s="32"/>
      <c r="F124" s="32">
        <f t="shared" si="15"/>
        <v>60</v>
      </c>
      <c r="G124" s="141"/>
      <c r="H124" s="114"/>
      <c r="I124" s="115"/>
    </row>
    <row r="125" spans="1:9" hidden="1">
      <c r="B125" s="56" t="s">
        <v>20</v>
      </c>
      <c r="C125" s="57" t="s">
        <v>24</v>
      </c>
      <c r="D125" s="57">
        <v>26</v>
      </c>
      <c r="E125" s="57"/>
      <c r="F125" s="32">
        <f t="shared" si="15"/>
        <v>26</v>
      </c>
      <c r="G125" s="141"/>
      <c r="H125" s="114"/>
      <c r="I125" s="115"/>
    </row>
    <row r="126" spans="1:9">
      <c r="A126" s="140" t="s">
        <v>46</v>
      </c>
      <c r="B126" s="140"/>
      <c r="C126" s="18" t="s">
        <v>12</v>
      </c>
      <c r="D126" s="10">
        <v>500</v>
      </c>
      <c r="E126" s="15"/>
      <c r="F126" s="15">
        <f t="shared" si="10"/>
        <v>500</v>
      </c>
      <c r="G126" s="141">
        <v>66</v>
      </c>
      <c r="H126" s="114"/>
      <c r="I126" s="115"/>
    </row>
    <row r="127" spans="1:9">
      <c r="A127" s="45"/>
      <c r="B127" s="45"/>
      <c r="C127" s="18" t="s">
        <v>13</v>
      </c>
      <c r="D127" s="10">
        <v>1000</v>
      </c>
      <c r="E127" s="15"/>
      <c r="F127" s="15">
        <f t="shared" si="10"/>
        <v>1000</v>
      </c>
      <c r="G127" s="141">
        <v>82</v>
      </c>
      <c r="H127" s="114"/>
      <c r="I127" s="115"/>
    </row>
    <row r="128" spans="1:9">
      <c r="A128" s="132" t="s">
        <v>3</v>
      </c>
      <c r="B128" s="132"/>
      <c r="C128" s="18" t="s">
        <v>14</v>
      </c>
      <c r="D128" s="10">
        <v>1000</v>
      </c>
      <c r="E128" s="15"/>
      <c r="F128" s="15">
        <f t="shared" si="10"/>
        <v>1000</v>
      </c>
      <c r="G128" s="141">
        <v>105</v>
      </c>
      <c r="H128" s="114"/>
      <c r="I128" s="115"/>
    </row>
    <row r="129" spans="1:10">
      <c r="A129" s="17"/>
      <c r="B129" s="46" t="s">
        <v>3</v>
      </c>
      <c r="C129" s="15" t="s">
        <v>15</v>
      </c>
      <c r="D129" s="10">
        <v>1500</v>
      </c>
      <c r="E129" s="15"/>
      <c r="F129" s="15">
        <f t="shared" si="10"/>
        <v>1500</v>
      </c>
      <c r="G129" s="141">
        <v>143</v>
      </c>
      <c r="H129" s="114"/>
      <c r="I129" s="115"/>
    </row>
    <row r="130" spans="1:10">
      <c r="A130" s="17"/>
      <c r="B130" s="40" t="s">
        <v>3</v>
      </c>
      <c r="C130" s="15" t="s">
        <v>16</v>
      </c>
      <c r="D130" s="15">
        <v>1000</v>
      </c>
      <c r="E130" s="15">
        <f>(40)</f>
        <v>40</v>
      </c>
      <c r="F130" s="15">
        <f t="shared" si="10"/>
        <v>960</v>
      </c>
      <c r="G130" s="141">
        <v>176</v>
      </c>
      <c r="H130" s="114"/>
      <c r="I130" s="115"/>
    </row>
    <row r="131" spans="1:10">
      <c r="A131" s="132" t="s">
        <v>3</v>
      </c>
      <c r="B131" s="132"/>
      <c r="C131" s="18" t="s">
        <v>17</v>
      </c>
      <c r="D131" s="15">
        <v>1500</v>
      </c>
      <c r="E131" s="15"/>
      <c r="F131" s="15">
        <f t="shared" si="10"/>
        <v>1500</v>
      </c>
      <c r="G131" s="141">
        <v>231</v>
      </c>
      <c r="H131" s="114"/>
      <c r="I131" s="115"/>
      <c r="J131" s="31"/>
    </row>
    <row r="132" spans="1:10">
      <c r="A132" s="132" t="s">
        <v>3</v>
      </c>
      <c r="B132" s="132"/>
      <c r="C132" s="18" t="s">
        <v>19</v>
      </c>
      <c r="D132" s="15">
        <v>1500</v>
      </c>
      <c r="E132" s="15"/>
      <c r="F132" s="15">
        <v>49</v>
      </c>
      <c r="G132" s="141">
        <v>275</v>
      </c>
      <c r="H132" s="114"/>
      <c r="I132" s="115"/>
    </row>
    <row r="133" spans="1:10">
      <c r="A133" s="17"/>
      <c r="B133" s="17" t="s">
        <v>3</v>
      </c>
      <c r="C133" s="33" t="s">
        <v>24</v>
      </c>
      <c r="D133" s="15">
        <v>500</v>
      </c>
      <c r="E133" s="15"/>
      <c r="F133" s="15">
        <f t="shared" si="10"/>
        <v>500</v>
      </c>
      <c r="G133" s="141">
        <v>357</v>
      </c>
      <c r="H133" s="114"/>
      <c r="I133" s="115"/>
    </row>
    <row r="134" spans="1:10" hidden="1">
      <c r="A134" s="17"/>
      <c r="B134" s="17"/>
      <c r="C134" s="18" t="s">
        <v>40</v>
      </c>
      <c r="D134" s="15">
        <v>0</v>
      </c>
      <c r="E134" s="15"/>
      <c r="F134" s="15">
        <f t="shared" si="10"/>
        <v>0</v>
      </c>
      <c r="G134" s="141"/>
      <c r="H134" s="114"/>
      <c r="I134" s="115"/>
    </row>
    <row r="135" spans="1:10" hidden="1">
      <c r="A135" s="17"/>
      <c r="B135" s="17"/>
      <c r="C135" s="18" t="s">
        <v>47</v>
      </c>
      <c r="D135" s="15">
        <v>0</v>
      </c>
      <c r="E135" s="15"/>
      <c r="F135" s="15">
        <f t="shared" si="10"/>
        <v>0</v>
      </c>
      <c r="G135" s="141"/>
      <c r="H135" s="114"/>
      <c r="I135" s="115"/>
    </row>
    <row r="136" spans="1:10">
      <c r="A136" s="17"/>
      <c r="B136" s="17"/>
      <c r="C136" s="47"/>
      <c r="D136" s="41"/>
      <c r="E136" s="41"/>
      <c r="F136" s="58" t="s">
        <v>3</v>
      </c>
      <c r="G136" s="141"/>
      <c r="H136" s="114"/>
      <c r="I136" s="115"/>
    </row>
    <row r="137" spans="1:10" ht="15.5">
      <c r="A137" s="59" t="s">
        <v>48</v>
      </c>
      <c r="B137" s="59"/>
      <c r="C137" s="18" t="s">
        <v>11</v>
      </c>
      <c r="D137" s="15">
        <v>50</v>
      </c>
      <c r="E137" s="15"/>
      <c r="F137" s="15">
        <f>(D137-E137)</f>
        <v>50</v>
      </c>
      <c r="G137" s="141">
        <v>72</v>
      </c>
      <c r="H137" s="114"/>
      <c r="I137" s="115"/>
    </row>
    <row r="138" spans="1:10" ht="15.5">
      <c r="A138" s="133" t="s">
        <v>60</v>
      </c>
      <c r="B138" s="134"/>
      <c r="C138" s="18" t="s">
        <v>12</v>
      </c>
      <c r="D138" s="10">
        <v>500</v>
      </c>
      <c r="E138" s="61">
        <f>(10)</f>
        <v>10</v>
      </c>
      <c r="F138" s="15">
        <f>(D138-E138)</f>
        <v>490</v>
      </c>
      <c r="G138" s="141">
        <v>110</v>
      </c>
      <c r="H138" s="114"/>
      <c r="I138" s="115"/>
      <c r="J138" s="105"/>
    </row>
    <row r="139" spans="1:10" ht="15.5">
      <c r="A139" s="60"/>
      <c r="B139" s="60" t="s">
        <v>3</v>
      </c>
      <c r="C139" s="18" t="s">
        <v>13</v>
      </c>
      <c r="D139" s="10">
        <v>1000</v>
      </c>
      <c r="E139" s="15">
        <f>(10+10+10)</f>
        <v>30</v>
      </c>
      <c r="F139" s="15">
        <f t="shared" ref="F139:F143" si="16">(D139-E139)</f>
        <v>970</v>
      </c>
      <c r="G139" s="141">
        <v>132</v>
      </c>
      <c r="H139" s="114"/>
      <c r="I139" s="115"/>
    </row>
    <row r="140" spans="1:10" ht="15.5">
      <c r="A140" s="60"/>
      <c r="B140" s="60" t="s">
        <v>3</v>
      </c>
      <c r="C140" s="18" t="s">
        <v>14</v>
      </c>
      <c r="D140" s="15">
        <v>200</v>
      </c>
      <c r="E140" s="15">
        <f>(3+15+20+38)</f>
        <v>76</v>
      </c>
      <c r="F140" s="15">
        <f t="shared" si="16"/>
        <v>124</v>
      </c>
      <c r="G140" s="141">
        <v>165</v>
      </c>
      <c r="H140" s="114"/>
      <c r="I140" s="115"/>
    </row>
    <row r="141" spans="1:10" ht="15.5" hidden="1">
      <c r="A141" s="60"/>
      <c r="B141" s="60"/>
      <c r="C141" s="15" t="s">
        <v>15</v>
      </c>
      <c r="D141" s="15">
        <v>0</v>
      </c>
      <c r="E141" s="15"/>
      <c r="F141" s="15">
        <f t="shared" si="16"/>
        <v>0</v>
      </c>
      <c r="G141" s="141"/>
      <c r="H141" s="114"/>
      <c r="I141" s="115"/>
    </row>
    <row r="142" spans="1:10" ht="15.5">
      <c r="A142" s="60"/>
      <c r="B142" s="38" t="s">
        <v>20</v>
      </c>
      <c r="C142" s="30" t="s">
        <v>26</v>
      </c>
      <c r="D142" s="30">
        <v>150</v>
      </c>
      <c r="E142" s="15"/>
      <c r="F142" s="15">
        <f t="shared" si="16"/>
        <v>150</v>
      </c>
      <c r="G142" s="141">
        <v>66</v>
      </c>
      <c r="H142" s="114"/>
      <c r="I142" s="115"/>
    </row>
    <row r="143" spans="1:10">
      <c r="A143" s="3"/>
      <c r="B143" s="38" t="s">
        <v>20</v>
      </c>
      <c r="C143" s="30" t="s">
        <v>49</v>
      </c>
      <c r="D143" s="30">
        <v>140</v>
      </c>
      <c r="E143" s="15"/>
      <c r="F143" s="30">
        <f t="shared" si="16"/>
        <v>140</v>
      </c>
      <c r="G143" s="141">
        <v>110</v>
      </c>
      <c r="H143" s="114"/>
      <c r="I143" s="115"/>
    </row>
    <row r="144" spans="1:10">
      <c r="E144" s="41"/>
    </row>
    <row r="145" spans="1:9">
      <c r="B145" s="135" t="s">
        <v>61</v>
      </c>
      <c r="C145" s="136"/>
      <c r="D145" s="136"/>
      <c r="E145" s="136"/>
      <c r="F145" s="136"/>
      <c r="G145" s="136"/>
    </row>
    <row r="146" spans="1:9" hidden="1">
      <c r="A146" s="35" t="s">
        <v>50</v>
      </c>
      <c r="B146" s="102"/>
      <c r="C146" s="103" t="s">
        <v>51</v>
      </c>
      <c r="D146" s="103" t="s">
        <v>52</v>
      </c>
      <c r="E146" s="103"/>
      <c r="F146" s="103" t="s">
        <v>53</v>
      </c>
      <c r="G146" s="103" t="s">
        <v>54</v>
      </c>
      <c r="H146" s="107"/>
      <c r="I146" s="111"/>
    </row>
    <row r="147" spans="1:9" hidden="1">
      <c r="A147" s="31" t="s">
        <v>3</v>
      </c>
      <c r="B147" s="35" t="s">
        <v>55</v>
      </c>
      <c r="C147" s="63"/>
      <c r="D147" s="63">
        <v>33</v>
      </c>
      <c r="E147" s="63"/>
      <c r="F147" s="63">
        <v>55</v>
      </c>
      <c r="G147" s="63">
        <v>85</v>
      </c>
      <c r="H147" s="108"/>
      <c r="I147" s="112"/>
    </row>
    <row r="148" spans="1:9" hidden="1">
      <c r="B148" s="35" t="s">
        <v>56</v>
      </c>
      <c r="C148" s="63">
        <v>38</v>
      </c>
      <c r="D148" s="63">
        <v>52</v>
      </c>
      <c r="E148" s="63"/>
      <c r="F148" s="63"/>
      <c r="G148" s="63"/>
      <c r="H148" s="108"/>
      <c r="I148" s="112"/>
    </row>
    <row r="149" spans="1:9" hidden="1">
      <c r="B149" s="35" t="s">
        <v>57</v>
      </c>
      <c r="C149" s="63"/>
      <c r="D149" s="63"/>
      <c r="E149" s="63"/>
      <c r="F149" s="63"/>
      <c r="G149" s="63">
        <v>62</v>
      </c>
      <c r="H149" s="108"/>
      <c r="I149" s="112"/>
    </row>
    <row r="150" spans="1:9" hidden="1">
      <c r="B150" s="35" t="s">
        <v>58</v>
      </c>
      <c r="C150" s="63"/>
      <c r="D150" s="63">
        <v>55</v>
      </c>
      <c r="E150" s="63"/>
    </row>
    <row r="151" spans="1:9" hidden="1">
      <c r="B151" s="35" t="s">
        <v>59</v>
      </c>
      <c r="C151" s="63"/>
      <c r="D151" s="63">
        <v>60</v>
      </c>
      <c r="E151" s="63"/>
    </row>
    <row r="152" spans="1:9">
      <c r="C152" s="64"/>
      <c r="D152" s="64"/>
      <c r="E152" s="64"/>
    </row>
    <row r="155" spans="1:9">
      <c r="C155" s="62"/>
    </row>
  </sheetData>
  <mergeCells count="20">
    <mergeCell ref="A132:B132"/>
    <mergeCell ref="A138:B138"/>
    <mergeCell ref="B145:G145"/>
    <mergeCell ref="A107:B107"/>
    <mergeCell ref="A111:B111"/>
    <mergeCell ref="A119:B119"/>
    <mergeCell ref="A126:B126"/>
    <mergeCell ref="A128:B128"/>
    <mergeCell ref="A131:B131"/>
    <mergeCell ref="A106:B106"/>
    <mergeCell ref="A1:G1"/>
    <mergeCell ref="A2:G2"/>
    <mergeCell ref="A4:G4"/>
    <mergeCell ref="A5:G5"/>
    <mergeCell ref="D8:G8"/>
    <mergeCell ref="A10:B10"/>
    <mergeCell ref="A27:B27"/>
    <mergeCell ref="A71:B71"/>
    <mergeCell ref="A101:B101"/>
    <mergeCell ref="F3:G3"/>
  </mergeCells>
  <hyperlinks>
    <hyperlink ref="A8" r:id="rId1"/>
  </hyperlinks>
  <printOptions gridLines="1"/>
  <pageMargins left="0.7" right="0.2" top="0.25" bottom="0.25" header="0.3" footer="0.3"/>
  <pageSetup scale="84" orientation="portrait" horizontalDpi="300" verticalDpi="3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Hill</dc:creator>
  <cp:lastModifiedBy>Mike</cp:lastModifiedBy>
  <cp:lastPrinted>2026-03-26T22:22:44Z</cp:lastPrinted>
  <dcterms:created xsi:type="dcterms:W3CDTF">2026-01-05T16:25:43Z</dcterms:created>
  <dcterms:modified xsi:type="dcterms:W3CDTF">2026-04-06T20:41:20Z</dcterms:modified>
</cp:coreProperties>
</file>