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kevin.grubisa\Documents\Capital Mortgage Group\CMG Working Documents\Feasibilities\Latest Updated Feasibilities\"/>
    </mc:Choice>
  </mc:AlternateContent>
  <xr:revisionPtr revIDLastSave="0" documentId="13_ncr:1_{A3F83ECF-5BF6-4A47-BFE7-1AAD0EBB45C5}" xr6:coauthVersionLast="47" xr6:coauthVersionMax="47" xr10:uidLastSave="{00000000-0000-0000-0000-000000000000}"/>
  <bookViews>
    <workbookView xWindow="20" yWindow="0" windowWidth="9520" windowHeight="10200" xr2:uid="{1536BD38-FBB3-448C-BF59-626FB006DAB7}"/>
  </bookViews>
  <sheets>
    <sheet name="Reno Feas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3" i="1" l="1"/>
  <c r="H199" i="1"/>
  <c r="H188" i="1"/>
  <c r="H197" i="1" l="1"/>
  <c r="H178" i="1" l="1"/>
  <c r="H184" i="1"/>
  <c r="I43" i="1" l="1"/>
  <c r="A172" i="1" s="1"/>
  <c r="H172" i="1" s="1"/>
  <c r="H139" i="1"/>
  <c r="H26" i="1" l="1" a="1"/>
  <c r="H26" i="1" s="1"/>
  <c r="H22" i="1"/>
  <c r="I131" i="1" l="1"/>
  <c r="H137" i="1"/>
  <c r="H136" i="1"/>
  <c r="H61" i="1"/>
  <c r="I56" i="1"/>
  <c r="I32" i="1"/>
  <c r="I34" i="1" s="1"/>
  <c r="I155" i="1" l="1"/>
  <c r="H168" i="1"/>
  <c r="I157" i="1" l="1"/>
  <c r="I212" i="1" s="1"/>
  <c r="H194" i="1" l="1"/>
  <c r="H204" i="1" s="1"/>
  <c r="I201" i="1"/>
  <c r="I216" i="1" l="1"/>
  <c r="I214" i="1"/>
  <c r="H206" i="1"/>
  <c r="I208" i="1" s="1"/>
  <c r="H214" i="1" l="1"/>
  <c r="I210" i="1"/>
  <c r="I213" i="1" s="1"/>
  <c r="I215" i="1" l="1"/>
  <c r="H219" i="1" s="1"/>
  <c r="H218" i="1" l="1"/>
  <c r="H215" i="1"/>
  <c r="H39" i="1" s="1" a="1"/>
  <c r="H39" i="1" s="1"/>
  <c r="H22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Grubisa</author>
  </authors>
  <commentList>
    <comment ref="H7" authorId="0" shapeId="0" xr:uid="{D785C932-DF8D-4149-9AC3-687C72732A88}">
      <text>
        <r>
          <rPr>
            <b/>
            <sz val="9"/>
            <color indexed="81"/>
            <rFont val="Tahoma"/>
            <family val="2"/>
          </rPr>
          <t xml:space="preserve">
End Sale Price </t>
        </r>
        <r>
          <rPr>
            <sz val="9"/>
            <color indexed="81"/>
            <rFont val="Tahoma"/>
            <family val="2"/>
          </rPr>
          <t xml:space="preserve">
In this cell, enter the sale price of the renovated property which represents its value with any uplift that you have created. It is important to make sure you can verify this figure with recent comparable, like-for-like sales. Ideally, these should be no older than 3-6 months.
You may need an agent to give a market appraisal if you can't find anything comparable</t>
        </r>
      </text>
    </comment>
    <comment ref="H12" authorId="0" shapeId="0" xr:uid="{EE432C08-86D5-4B16-A291-8D9C107DFCC6}">
      <text>
        <r>
          <rPr>
            <b/>
            <sz val="9"/>
            <color indexed="81"/>
            <rFont val="Tahoma"/>
            <family val="2"/>
          </rPr>
          <t xml:space="preserve">End Sale Price of the Renovated Property
</t>
        </r>
        <r>
          <rPr>
            <sz val="9"/>
            <color indexed="81"/>
            <rFont val="Tahoma"/>
            <family val="2"/>
          </rPr>
          <t xml:space="preserve">In this cell, enter the estimated sale price of the renovated property on the newly created, reduced land portion. 
The value should represent its value with any uplift that you have created. Because it is now sitting on a smaller block of land, it is important to make sure you can verify this figure with recent comparable, like-for-like sales. Ideally, these should be no older than 3-6 months.
You may need an agent to give a market appraisal if you can't find anything comparable
</t>
        </r>
      </text>
    </comment>
    <comment ref="H13" authorId="0" shapeId="0" xr:uid="{0CF953D2-8B56-4602-8EC9-D602EE082241}">
      <text>
        <r>
          <rPr>
            <sz val="9"/>
            <color indexed="81"/>
            <rFont val="Tahoma"/>
            <family val="2"/>
          </rPr>
          <t xml:space="preserve">
</t>
        </r>
        <r>
          <rPr>
            <b/>
            <sz val="9"/>
            <color indexed="81"/>
            <rFont val="Tahoma"/>
            <family val="2"/>
          </rPr>
          <t>End Sale Price of Newly created land parcel/s</t>
        </r>
        <r>
          <rPr>
            <sz val="9"/>
            <color indexed="81"/>
            <rFont val="Tahoma"/>
            <family val="2"/>
          </rPr>
          <t xml:space="preserve"> 
In this cell, enter the sale price of the newly created land parcel/s only. We need to separate the land and property portions as this will impact the apportionment of the GST margin Scheme. It is important to make sure you can verify this figure with recent comparable, like-for-like sales. Ideally, these should be no older than 3-6 months.
You may need an agent to give a market appraisal if you can't find anything comparable</t>
        </r>
      </text>
    </comment>
    <comment ref="H18" authorId="0" shapeId="0" xr:uid="{13C60E88-AE78-4EF2-BBD0-6C47702327C7}">
      <text>
        <r>
          <rPr>
            <sz val="9"/>
            <color indexed="81"/>
            <rFont val="Tahoma"/>
            <family val="2"/>
          </rPr>
          <t xml:space="preserve">
</t>
        </r>
        <r>
          <rPr>
            <b/>
            <sz val="9"/>
            <color indexed="81"/>
            <rFont val="Tahoma"/>
            <family val="2"/>
          </rPr>
          <t>End Sale Price of Newly created land parcel/s</t>
        </r>
        <r>
          <rPr>
            <sz val="9"/>
            <color indexed="81"/>
            <rFont val="Tahoma"/>
            <family val="2"/>
          </rPr>
          <t xml:space="preserve"> 
In this cell, enter the sale price of the newly created land parcel/s. It is important to make sure you can verify this figure with recent comparable, like-for-like sales. Ideally, these should be no older than 3-6 months.
You may need an agent to give a market appraisal if you can't find anything comparable</t>
        </r>
      </text>
    </comment>
    <comment ref="G22" authorId="0" shapeId="0" xr:uid="{46A53C59-9615-4978-A76B-B97CD248CA6D}">
      <text>
        <r>
          <rPr>
            <b/>
            <sz val="9"/>
            <color indexed="81"/>
            <rFont val="Tahoma"/>
            <family val="2"/>
          </rPr>
          <t xml:space="preserve">
</t>
        </r>
        <r>
          <rPr>
            <sz val="9"/>
            <color indexed="81"/>
            <rFont val="Tahoma"/>
            <family val="2"/>
          </rPr>
          <t>Enter the agent's sales commission here eg 2%</t>
        </r>
      </text>
    </comment>
    <comment ref="H23" authorId="0" shapeId="0" xr:uid="{9889F986-6B1E-47B7-BAD7-91CFEAE64274}">
      <text>
        <r>
          <rPr>
            <sz val="9"/>
            <color indexed="81"/>
            <rFont val="Tahoma"/>
            <family val="2"/>
          </rPr>
          <t xml:space="preserve">
Input the total cost of advertising your property for sale eg internet, newspaper, brochures etc</t>
        </r>
      </text>
    </comment>
    <comment ref="H24" authorId="0" shapeId="0" xr:uid="{56F6F810-C434-462A-8ED0-C09C42E73FDF}">
      <text>
        <r>
          <rPr>
            <sz val="9"/>
            <color indexed="81"/>
            <rFont val="Tahoma"/>
            <family val="2"/>
          </rPr>
          <t xml:space="preserve">
Input the solicitor's costs associated with selling your property eg conveyancing costs, contract preparation</t>
        </r>
      </text>
    </comment>
    <comment ref="H25" authorId="0" shapeId="0" xr:uid="{A7F0D037-DF79-4724-A898-6BB4DF970A30}">
      <text>
        <r>
          <rPr>
            <sz val="9"/>
            <color indexed="81"/>
            <rFont val="Tahoma"/>
            <family val="2"/>
          </rPr>
          <t xml:space="preserve">
Should you require furniture for styling to help sell your property, enter the cost here.</t>
        </r>
      </text>
    </comment>
    <comment ref="B27" authorId="0" shapeId="0" xr:uid="{3CC3F923-C958-4D9E-9416-20BBB08D6759}">
      <text>
        <r>
          <rPr>
            <b/>
            <sz val="9"/>
            <color indexed="81"/>
            <rFont val="Tahoma"/>
            <family val="2"/>
          </rPr>
          <t xml:space="preserve">
Use these boxes to include any other costs associated with selling that do not appear above.</t>
        </r>
        <r>
          <rPr>
            <sz val="9"/>
            <color indexed="81"/>
            <rFont val="Tahoma"/>
            <family val="2"/>
          </rPr>
          <t xml:space="preserve">
They are designed to be edited, so simply type the description of the cost in the cell provided and input the dollar value  alongside in the adjacent cell.</t>
        </r>
      </text>
    </comment>
    <comment ref="I32" authorId="0" shapeId="0" xr:uid="{31048827-BB72-4382-94D8-036CE0AEA58C}">
      <text>
        <r>
          <rPr>
            <sz val="9"/>
            <color indexed="81"/>
            <rFont val="Tahoma"/>
            <family val="2"/>
          </rPr>
          <t xml:space="preserve">
</t>
        </r>
        <r>
          <rPr>
            <b/>
            <sz val="9"/>
            <color indexed="81"/>
            <rFont val="Tahoma"/>
            <family val="2"/>
          </rPr>
          <t>This is a self populating cell.</t>
        </r>
        <r>
          <rPr>
            <sz val="9"/>
            <color indexed="81"/>
            <rFont val="Tahoma"/>
            <family val="2"/>
          </rPr>
          <t xml:space="preserve"> 
It totals all of the selling costs</t>
        </r>
      </text>
    </comment>
    <comment ref="I34" authorId="0" shapeId="0" xr:uid="{E2DD2983-C526-40D7-A549-DDA65EDF71AF}">
      <text>
        <r>
          <rPr>
            <b/>
            <sz val="9"/>
            <color indexed="81"/>
            <rFont val="Tahoma"/>
            <family val="2"/>
          </rPr>
          <t xml:space="preserve"> </t>
        </r>
        <r>
          <rPr>
            <sz val="9"/>
            <color indexed="81"/>
            <rFont val="Tahoma"/>
            <family val="2"/>
          </rPr>
          <t xml:space="preserve">
</t>
        </r>
        <r>
          <rPr>
            <b/>
            <sz val="9"/>
            <color indexed="81"/>
            <rFont val="Tahoma"/>
            <family val="2"/>
          </rPr>
          <t>This cell will self populate</t>
        </r>
        <r>
          <rPr>
            <sz val="9"/>
            <color indexed="81"/>
            <rFont val="Tahoma"/>
            <family val="2"/>
          </rPr>
          <t xml:space="preserve"> 
Once you have input all the associated selling costs above, the formula will total them and subtract that figure from the sale price to give you your Net Resale Value (NRV)</t>
        </r>
      </text>
    </comment>
    <comment ref="H39" authorId="0" shapeId="0" xr:uid="{2D5CC0D8-0FCC-49D7-A803-2C466E5EA3A2}">
      <text>
        <r>
          <rPr>
            <sz val="9"/>
            <color indexed="81"/>
            <rFont val="Tahoma"/>
            <family val="2"/>
          </rPr>
          <t xml:space="preserve">
Once the feasibility has been completed, the figure in this cell will only appear (in red), if the net profit margin of the project is less than 10%. The figure will indicate what you should be purchasing the property for to make it viable. 
You can adjust the sale price or your costs to make the project come in above 10% net profit, but only do this if you can justify doing so.</t>
        </r>
      </text>
    </comment>
    <comment ref="C43" authorId="0" shapeId="0" xr:uid="{B98AEF23-8707-456F-910E-3408BC736713}">
      <text>
        <r>
          <rPr>
            <sz val="9"/>
            <color indexed="81"/>
            <rFont val="Tahoma"/>
            <family val="2"/>
          </rPr>
          <t xml:space="preserve">
Enter the amount of mortgage debt secured against the property
</t>
        </r>
      </text>
    </comment>
    <comment ref="G43" authorId="0" shapeId="0" xr:uid="{B0937F56-E0F4-414B-92D2-C04EF2D92961}">
      <text>
        <r>
          <rPr>
            <sz val="9"/>
            <color indexed="81"/>
            <rFont val="Tahoma"/>
            <family val="2"/>
          </rPr>
          <t xml:space="preserve">
Enter the market value of the security property</t>
        </r>
      </text>
    </comment>
    <comment ref="I43" authorId="0" shapeId="0" xr:uid="{F5051329-32F2-4765-9F57-6FAFBD817D38}">
      <text>
        <r>
          <rPr>
            <sz val="9"/>
            <color indexed="81"/>
            <rFont val="Tahoma"/>
            <family val="2"/>
          </rPr>
          <t xml:space="preserve">
The is the loan to value ratio of the property</t>
        </r>
      </text>
    </comment>
    <comment ref="H47" authorId="0" shapeId="0" xr:uid="{57322024-DD69-44E1-AC6F-0C1F3A4B8E90}">
      <text>
        <r>
          <rPr>
            <sz val="9"/>
            <color indexed="81"/>
            <rFont val="Tahoma"/>
            <family val="2"/>
          </rPr>
          <t xml:space="preserve">
Only input a figure here where there is an existing mortgage amount attached to a property that is also being used in addition to the property you are purchasingl. 
For example, this is only required if you are doing say a joint venture with a neighbour who is adding their property to the development proposal or if you already own a property that you are intending to combine with the property you are purchasing for this project. This figure will have an impact on your final construction feasibility outcome. </t>
        </r>
      </text>
    </comment>
    <comment ref="H48" authorId="0" shapeId="0" xr:uid="{A93582E9-3490-444A-B167-FB76B98434A8}">
      <text>
        <r>
          <rPr>
            <sz val="9"/>
            <color indexed="81"/>
            <rFont val="Tahoma"/>
            <family val="2"/>
          </rPr>
          <t xml:space="preserve">
Enter the purchase price of the property you are buying in this cell.
</t>
        </r>
        <r>
          <rPr>
            <b/>
            <sz val="9"/>
            <color indexed="81"/>
            <rFont val="Tahoma"/>
            <family val="2"/>
          </rPr>
          <t>Note: Acquisition funding is based on the purchase price or valuation, whichever is lower</t>
        </r>
      </text>
    </comment>
    <comment ref="H49" authorId="0" shapeId="0" xr:uid="{3A1B5EA6-8873-419F-B483-D52D882C47C1}">
      <text>
        <r>
          <rPr>
            <sz val="9"/>
            <color indexed="81"/>
            <rFont val="Tahoma"/>
            <family val="2"/>
          </rPr>
          <t xml:space="preserve">
Go to </t>
        </r>
        <r>
          <rPr>
            <b/>
            <sz val="9"/>
            <color indexed="81"/>
            <rFont val="Tahoma"/>
            <family val="2"/>
          </rPr>
          <t xml:space="preserve">https://stampduty.calculatorsaustralia.com.au/ </t>
        </r>
        <r>
          <rPr>
            <sz val="9"/>
            <color indexed="81"/>
            <rFont val="Tahoma"/>
            <family val="2"/>
          </rPr>
          <t xml:space="preserve">
Here you can input the relevant data associated with your purchase. The website will provide a stamp duty amount for you to enter in this cell.</t>
        </r>
      </text>
    </comment>
    <comment ref="H52" authorId="0" shapeId="0" xr:uid="{C873550F-5924-4DE9-A25D-0826C97E5415}">
      <text>
        <r>
          <rPr>
            <sz val="9"/>
            <color indexed="81"/>
            <rFont val="Tahoma"/>
            <family val="2"/>
          </rPr>
          <t xml:space="preserve">
Input the solicitor's costs associated with purchasing your property eg conveyancing costs, contract preparation, JV agreement etc</t>
        </r>
      </text>
    </comment>
    <comment ref="H60" authorId="0" shapeId="0" xr:uid="{A97B0716-602E-4DB8-A9D8-00700F93FB36}">
      <text>
        <r>
          <rPr>
            <sz val="9"/>
            <color indexed="81"/>
            <rFont val="Tahoma"/>
            <family val="2"/>
          </rPr>
          <t xml:space="preserve">
If you are renovating the property as part of the project, enter the cost in this cell
 </t>
        </r>
      </text>
    </comment>
    <comment ref="G61" authorId="0" shapeId="0" xr:uid="{0B598141-E690-4A9E-896D-C39A7951782D}">
      <text>
        <r>
          <rPr>
            <sz val="9"/>
            <color indexed="81"/>
            <rFont val="Tahoma"/>
            <family val="2"/>
          </rPr>
          <t xml:space="preserve">
The contingency percentage is designed to give you a buffer in your costings for unforseen issues such as delays due to weather, increases in material costs, availability of trades etc It is recommended to use 10%, but you can vary this number should you wish to do so.</t>
        </r>
      </text>
    </comment>
    <comment ref="I63" authorId="0" shapeId="0" xr:uid="{0658B3B0-C0EE-4224-A1AA-3B524A4035DF}">
      <text>
        <r>
          <rPr>
            <sz val="9"/>
            <color indexed="81"/>
            <rFont val="Tahoma"/>
            <family val="2"/>
          </rPr>
          <t xml:space="preserve">
</t>
        </r>
        <r>
          <rPr>
            <b/>
            <sz val="9"/>
            <color indexed="81"/>
            <rFont val="Tahoma"/>
            <family val="2"/>
          </rPr>
          <t xml:space="preserve">This is a self populating cell. </t>
        </r>
        <r>
          <rPr>
            <sz val="9"/>
            <color indexed="81"/>
            <rFont val="Tahoma"/>
            <family val="2"/>
          </rPr>
          <t xml:space="preserve">
This figure adds the contingency factor to your renovation budget.
</t>
        </r>
      </text>
    </comment>
    <comment ref="I131" authorId="0" shapeId="0" xr:uid="{C8407369-CBCE-4AD9-AFAB-180A93AB95D7}">
      <text>
        <r>
          <rPr>
            <sz val="9"/>
            <color indexed="81"/>
            <rFont val="Tahoma"/>
            <family val="2"/>
          </rPr>
          <t xml:space="preserve">
</t>
        </r>
        <r>
          <rPr>
            <b/>
            <sz val="9"/>
            <color indexed="81"/>
            <rFont val="Tahoma"/>
            <family val="2"/>
          </rPr>
          <t>This is a self populating cell.</t>
        </r>
        <r>
          <rPr>
            <sz val="9"/>
            <color indexed="81"/>
            <rFont val="Tahoma"/>
            <family val="2"/>
          </rPr>
          <t xml:space="preserve"> 
It will total all the holding and other costs associated with the acquisition stage</t>
        </r>
      </text>
    </comment>
    <comment ref="F136" authorId="0" shapeId="0" xr:uid="{FEB8823C-2175-44E8-A3AC-8251581C972A}">
      <text>
        <r>
          <rPr>
            <sz val="9"/>
            <color indexed="81"/>
            <rFont val="Tahoma"/>
            <family val="2"/>
          </rPr>
          <t xml:space="preserve">
Depending on how long your project will take, work out the number of times you will need to make utility payments</t>
        </r>
      </text>
    </comment>
    <comment ref="G136" authorId="0" shapeId="0" xr:uid="{9532755F-ECDB-415F-8FE0-4203102187DB}">
      <text>
        <r>
          <rPr>
            <sz val="9"/>
            <color indexed="81"/>
            <rFont val="Tahoma"/>
            <family val="2"/>
          </rPr>
          <t xml:space="preserve">
Depending on how long your project will take, work out the dollar amounts for the utility payments. You can combine several bills together for ease of costing.</t>
        </r>
      </text>
    </comment>
    <comment ref="F137" authorId="0" shapeId="0" xr:uid="{379C8118-D5F2-4D53-9599-EF14571548B4}">
      <text>
        <r>
          <rPr>
            <sz val="9"/>
            <color indexed="81"/>
            <rFont val="Tahoma"/>
            <family val="2"/>
          </rPr>
          <t xml:space="preserve">
Depending on how long your project will take, work out the number of times you will need to make rate payments.</t>
        </r>
      </text>
    </comment>
    <comment ref="G137" authorId="0" shapeId="0" xr:uid="{4F1B78BA-3532-4CB7-938C-91A50B6348E8}">
      <text>
        <r>
          <rPr>
            <sz val="9"/>
            <color indexed="81"/>
            <rFont val="Tahoma"/>
            <family val="2"/>
          </rPr>
          <t xml:space="preserve">
Depending on how long your project will take, work out the dollar amounts for rate payments for each payment period.</t>
        </r>
      </text>
    </comment>
    <comment ref="I155" authorId="0" shapeId="0" xr:uid="{DE1786E9-92B2-490A-B70F-3FB88A1F6550}">
      <text>
        <r>
          <rPr>
            <sz val="9"/>
            <color indexed="81"/>
            <rFont val="Tahoma"/>
            <family val="2"/>
          </rPr>
          <t xml:space="preserve">
</t>
        </r>
        <r>
          <rPr>
            <b/>
            <sz val="9"/>
            <color indexed="81"/>
            <rFont val="Tahoma"/>
            <family val="2"/>
          </rPr>
          <t>This is a self populating cell.</t>
        </r>
        <r>
          <rPr>
            <sz val="9"/>
            <color indexed="81"/>
            <rFont val="Tahoma"/>
            <family val="2"/>
          </rPr>
          <t xml:space="preserve"> 
It will total all the holding and other costs associated with your project</t>
        </r>
      </text>
    </comment>
    <comment ref="I157" authorId="0" shapeId="0" xr:uid="{E05883F1-AF15-47A4-9599-2E5DC3BC5CE3}">
      <text>
        <r>
          <rPr>
            <sz val="9"/>
            <color indexed="81"/>
            <rFont val="Tahoma"/>
            <family val="2"/>
          </rPr>
          <t xml:space="preserve">
</t>
        </r>
        <r>
          <rPr>
            <b/>
            <sz val="9"/>
            <color indexed="81"/>
            <rFont val="Tahoma"/>
            <family val="2"/>
          </rPr>
          <t xml:space="preserve">This is a self populating cell. </t>
        </r>
        <r>
          <rPr>
            <sz val="9"/>
            <color indexed="81"/>
            <rFont val="Tahoma"/>
            <family val="2"/>
          </rPr>
          <t xml:space="preserve">
This figure represents the total costs associated with the project.</t>
        </r>
      </text>
    </comment>
    <comment ref="H161" authorId="0" shapeId="0" xr:uid="{8D47909D-D0B2-42C6-B496-4A87545C971E}">
      <text>
        <r>
          <rPr>
            <sz val="9"/>
            <color indexed="81"/>
            <rFont val="Tahoma"/>
            <family val="2"/>
          </rPr>
          <t xml:space="preserve">
Input the amount of money you are personally investing into the project, in this cell</t>
        </r>
      </text>
    </comment>
    <comment ref="H163" authorId="0" shapeId="0" xr:uid="{DE9F1F57-A1C4-423B-9516-E4D7E8C19FFB}">
      <text>
        <r>
          <rPr>
            <sz val="9"/>
            <color indexed="81"/>
            <rFont val="Tahoma"/>
            <family val="2"/>
          </rPr>
          <t xml:space="preserve">
Input the number of days it will take for you to complete your project. It is important to include the sales period and days to settlement once the sales contract has been exchanged.
</t>
        </r>
      </text>
    </comment>
    <comment ref="H168" authorId="0" shapeId="0" xr:uid="{EE7D6818-7910-4202-8366-E62D9D9BA601}">
      <text>
        <r>
          <rPr>
            <b/>
            <sz val="9"/>
            <color indexed="81"/>
            <rFont val="Tahoma"/>
            <family val="2"/>
          </rPr>
          <t xml:space="preserve">
Total (Gross) Loan Amount</t>
        </r>
        <r>
          <rPr>
            <sz val="9"/>
            <color indexed="81"/>
            <rFont val="Tahoma"/>
            <family val="2"/>
          </rPr>
          <t xml:space="preserve">
This cell is self populating and reflects the Loan to Value Ratio based on the purchase price eg for a $1,000,000 purchase price at 70% LVR, the total (gross) loan amount before fees, would be $700,000. It is also the figure the interest rate is calculated against.
</t>
        </r>
      </text>
    </comment>
    <comment ref="H178" authorId="0" shapeId="0" xr:uid="{D3528AE5-111D-4CED-87A2-C8EA0082FCAC}">
      <text>
        <r>
          <rPr>
            <b/>
            <sz val="9"/>
            <color indexed="81"/>
            <rFont val="Tahoma"/>
            <family val="2"/>
          </rPr>
          <t xml:space="preserve">
Lender Fees
</t>
        </r>
        <r>
          <rPr>
            <sz val="9"/>
            <color indexed="81"/>
            <rFont val="Tahoma"/>
            <family val="2"/>
          </rPr>
          <t xml:space="preserve">This figure will self populate. It represents the lender fees which will be deducted from the Total (Gross) Loan amount.
</t>
        </r>
      </text>
    </comment>
    <comment ref="H184" authorId="0" shapeId="0" xr:uid="{3BAD77BD-C9D1-454D-A075-45A0F046E3A2}">
      <text>
        <r>
          <rPr>
            <b/>
            <sz val="9"/>
            <color indexed="81"/>
            <rFont val="Tahoma"/>
            <family val="2"/>
          </rPr>
          <t>Existing Mortgage</t>
        </r>
        <r>
          <rPr>
            <sz val="9"/>
            <color indexed="81"/>
            <rFont val="Tahoma"/>
            <family val="2"/>
          </rPr>
          <t xml:space="preserve">
Mortgage on Glebe</t>
        </r>
      </text>
    </comment>
    <comment ref="F188" authorId="0" shapeId="0" xr:uid="{CA87D8EC-6F1C-44E8-90F3-3E5838A9A095}">
      <text>
        <r>
          <rPr>
            <b/>
            <sz val="9"/>
            <color indexed="81"/>
            <rFont val="Tahoma"/>
            <family val="2"/>
          </rPr>
          <t xml:space="preserve">
Number of Pre-Paid Interest Months:</t>
        </r>
        <r>
          <rPr>
            <sz val="9"/>
            <color indexed="81"/>
            <rFont val="Tahoma"/>
            <family val="2"/>
          </rPr>
          <t xml:space="preserve">
Enter the number of months you wish to have interest prepaid for your loan. Should your project not be completed before the end of your pre-paid interest period, interest will then revert to being paid monthly in advance after that. 
</t>
        </r>
        <r>
          <rPr>
            <b/>
            <sz val="9"/>
            <color indexed="81"/>
            <rFont val="Tahoma"/>
            <family val="2"/>
          </rPr>
          <t>Note: By nominating to pre-pay interest, this will reduce your net loan amount accordingly.</t>
        </r>
        <r>
          <rPr>
            <sz val="9"/>
            <color indexed="81"/>
            <rFont val="Tahoma"/>
            <family val="2"/>
          </rPr>
          <t xml:space="preserve">
</t>
        </r>
      </text>
    </comment>
    <comment ref="H188" authorId="0" shapeId="0" xr:uid="{8BB5E306-2BA9-42C3-A44D-6A173DDF7F47}">
      <text>
        <r>
          <rPr>
            <b/>
            <sz val="9"/>
            <color indexed="81"/>
            <rFont val="Tahoma"/>
            <family val="2"/>
          </rPr>
          <t xml:space="preserve">
Pre-Paid Interest</t>
        </r>
        <r>
          <rPr>
            <sz val="9"/>
            <color indexed="81"/>
            <rFont val="Tahoma"/>
            <family val="2"/>
          </rPr>
          <t xml:space="preserve">
You can elect to pre-pay interest for a period of your loan. This figure will be deducted form the Total (Gross) Loan amount. If you payout your loan before the end of this pre-paid interest period, any unused interest will be credited back to you.</t>
        </r>
      </text>
    </comment>
    <comment ref="H194" authorId="0" shapeId="0" xr:uid="{D44CF39F-9953-4936-AD4A-629E8B90C7F7}">
      <text>
        <r>
          <rPr>
            <b/>
            <sz val="9"/>
            <color indexed="81"/>
            <rFont val="Tahoma"/>
            <family val="2"/>
          </rPr>
          <t xml:space="preserve">
Private Lender Total (Net) Loan Amount
</t>
        </r>
        <r>
          <rPr>
            <sz val="9"/>
            <color indexed="81"/>
            <rFont val="Tahoma"/>
            <family val="2"/>
          </rPr>
          <t xml:space="preserve">This cell is self populating and reflects the net loan amount which you will receive from the private lender ie the total (gross) loan less lender fees and pre-paid interest (if you've elected to do so).
</t>
        </r>
      </text>
    </comment>
    <comment ref="I201" authorId="0" shapeId="0" xr:uid="{CF269A0E-3B50-4163-93F8-11FB49E7BAD1}">
      <text>
        <r>
          <rPr>
            <b/>
            <sz val="9"/>
            <color indexed="81"/>
            <rFont val="Tahoma"/>
            <family val="2"/>
          </rPr>
          <t xml:space="preserve">
This is a self populating cell</t>
        </r>
        <r>
          <rPr>
            <sz val="9"/>
            <color indexed="81"/>
            <rFont val="Tahoma"/>
            <family val="2"/>
          </rPr>
          <t xml:space="preserve">
It represents the dollar amount in interest/ fees paid to the private lender, based on the number of days the project will take</t>
        </r>
      </text>
    </comment>
    <comment ref="H204" authorId="0" shapeId="0" xr:uid="{86462445-59B9-4EBC-8D2C-A0ED12196769}">
      <text>
        <r>
          <rPr>
            <b/>
            <sz val="9"/>
            <color indexed="81"/>
            <rFont val="Tahoma"/>
            <family val="2"/>
          </rPr>
          <t xml:space="preserve">
This is a self populating cell</t>
        </r>
        <r>
          <rPr>
            <sz val="9"/>
            <color indexed="81"/>
            <rFont val="Tahoma"/>
            <family val="2"/>
          </rPr>
          <t xml:space="preserve">
It represents the shortfall in funds required by you to complete your project. 
It is calculated by subtracting the Total (Net) Loan Amount and any contribution you have made towards the project, from the Total Costs of the project.</t>
        </r>
      </text>
    </comment>
    <comment ref="H205" authorId="0" shapeId="0" xr:uid="{0763306A-2828-41D2-A095-4F2ED079C84C}">
      <text>
        <r>
          <rPr>
            <b/>
            <sz val="9"/>
            <color indexed="81"/>
            <rFont val="Tahoma"/>
            <family val="2"/>
          </rPr>
          <t xml:space="preserve">
Money Partner Interest Rate</t>
        </r>
        <r>
          <rPr>
            <sz val="9"/>
            <color indexed="81"/>
            <rFont val="Tahoma"/>
            <family val="2"/>
          </rPr>
          <t xml:space="preserve">
This figure is used as a guide only, so that you can work out your Net Profit for the project. You can change this figure if you have a different arrangement with your investor.</t>
        </r>
      </text>
    </comment>
    <comment ref="I208" authorId="0" shapeId="0" xr:uid="{E41A10A8-72C8-4DAF-80C4-D45285725311}">
      <text>
        <r>
          <rPr>
            <sz val="9"/>
            <color indexed="81"/>
            <rFont val="Tahoma"/>
            <family val="2"/>
          </rPr>
          <t xml:space="preserve">
</t>
        </r>
        <r>
          <rPr>
            <b/>
            <sz val="9"/>
            <color indexed="81"/>
            <rFont val="Tahoma"/>
            <family val="2"/>
          </rPr>
          <t>This is a self populating cell</t>
        </r>
        <r>
          <rPr>
            <sz val="9"/>
            <color indexed="81"/>
            <rFont val="Tahoma"/>
            <family val="2"/>
          </rPr>
          <t xml:space="preserve">
It represents the dollar amount in interest/ fees paid to your money partner, based on the number of days the project will take.</t>
        </r>
      </text>
    </comment>
    <comment ref="I210" authorId="0" shapeId="0" xr:uid="{EF500E7A-6196-4EB7-A286-EDC995A0674D}">
      <text>
        <r>
          <rPr>
            <sz val="9"/>
            <color indexed="81"/>
            <rFont val="Tahoma"/>
            <family val="2"/>
          </rPr>
          <t xml:space="preserve">
</t>
        </r>
        <r>
          <rPr>
            <b/>
            <sz val="9"/>
            <color indexed="81"/>
            <rFont val="Tahoma"/>
            <family val="2"/>
          </rPr>
          <t>This is a self populating cell</t>
        </r>
        <r>
          <rPr>
            <sz val="9"/>
            <color indexed="81"/>
            <rFont val="Tahoma"/>
            <family val="2"/>
          </rPr>
          <t xml:space="preserve">
It represents the dollar amount in total finance costs based on the number of days your project will take.</t>
        </r>
      </text>
    </comment>
    <comment ref="H215" authorId="0" shapeId="0" xr:uid="{B703347A-FD47-4B52-9D96-63AC22261E94}">
      <text>
        <r>
          <rPr>
            <b/>
            <sz val="9"/>
            <color indexed="81"/>
            <rFont val="Tahoma"/>
            <family val="2"/>
          </rPr>
          <t xml:space="preserve">
Net Profit as a Percentage:</t>
        </r>
        <r>
          <rPr>
            <sz val="9"/>
            <color indexed="81"/>
            <rFont val="Tahoma"/>
            <family val="2"/>
          </rPr>
          <t xml:space="preserve">
The Net Profit percentage is based on a Return on Construction (RoC), which is calculated by dividing the net profit dollar value, by the total costs of the project (for this acquisition stage).
</t>
        </r>
        <r>
          <rPr>
            <b/>
            <sz val="9"/>
            <color indexed="81"/>
            <rFont val="Tahoma"/>
            <family val="2"/>
          </rPr>
          <t>Note: This figure needs to be 10% or above for the project to be considered viable to fund</t>
        </r>
      </text>
    </comment>
    <comment ref="I215" authorId="0" shapeId="0" xr:uid="{B0CB954E-D9B5-4C62-B9E6-23968676C0BD}">
      <text>
        <r>
          <rPr>
            <b/>
            <sz val="9"/>
            <color indexed="81"/>
            <rFont val="Tahoma"/>
            <family val="2"/>
          </rPr>
          <t xml:space="preserve">
Net Profit (Dollar Value)</t>
        </r>
        <r>
          <rPr>
            <sz val="9"/>
            <color indexed="81"/>
            <rFont val="Tahoma"/>
            <family val="2"/>
          </rPr>
          <t xml:space="preserve">
The Net Profit dollar value is calculated by subtracting the total finance costs from the Gross Profit figure.</t>
        </r>
      </text>
    </comment>
    <comment ref="I216" authorId="0" shapeId="0" xr:uid="{FC614DAE-7EDF-4137-BB63-6A14AE782974}">
      <text>
        <r>
          <rPr>
            <b/>
            <sz val="9"/>
            <color indexed="81"/>
            <rFont val="Tahoma"/>
            <family val="2"/>
          </rPr>
          <t xml:space="preserve">
Min 10% Net Profit Dollar Value required</t>
        </r>
        <r>
          <rPr>
            <sz val="9"/>
            <color indexed="81"/>
            <rFont val="Tahoma"/>
            <family val="2"/>
          </rPr>
          <t xml:space="preserve">
This figure will self populate and represents the dollar value at 10% Net Profit for the project at acquisition stage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<sst xmlns="http://schemas.openxmlformats.org/spreadsheetml/2006/main" count="169" uniqueCount="151">
  <si>
    <t>Property Address</t>
  </si>
  <si>
    <t>RESALE REVENUE</t>
  </si>
  <si>
    <t>Less: Cost of Sale</t>
  </si>
  <si>
    <t>Agent's commission</t>
  </si>
  <si>
    <t>Advertising</t>
  </si>
  <si>
    <t>Conveyancing costs (sale)</t>
  </si>
  <si>
    <t>Styling</t>
  </si>
  <si>
    <t>Total Estimated Cost of Sale</t>
  </si>
  <si>
    <t>PURCHASE PRICE/ HOLDING  AND RENOVATION COSTS</t>
  </si>
  <si>
    <t>Property Purchase Costs</t>
  </si>
  <si>
    <t>Building/ Pest Report</t>
  </si>
  <si>
    <t>Incidentals Cost</t>
  </si>
  <si>
    <t>Conveyancing Costs (Purchase)</t>
  </si>
  <si>
    <t>Other Purchase Costs</t>
  </si>
  <si>
    <t>Total Estimated Purchase Costs</t>
  </si>
  <si>
    <t>Renovation Costs</t>
  </si>
  <si>
    <t>Renovation Budget</t>
  </si>
  <si>
    <t>Total Estimated Renovation Costs</t>
  </si>
  <si>
    <t>Holding &amp; Other Costs</t>
  </si>
  <si>
    <t>Utilities (Electricity/ Gas/ Water)</t>
  </si>
  <si>
    <t>No. of Payments</t>
  </si>
  <si>
    <t>Council Rates</t>
  </si>
  <si>
    <t>Strata Fees</t>
  </si>
  <si>
    <t>Insurance</t>
  </si>
  <si>
    <t>Accounting</t>
  </si>
  <si>
    <t>Other</t>
  </si>
  <si>
    <t>Total Purchase Price/ Holding &amp; Renovation Costs</t>
  </si>
  <si>
    <t>Funding The Deal</t>
  </si>
  <si>
    <t>Your Contribution</t>
  </si>
  <si>
    <t>Project Duartion (days)</t>
  </si>
  <si>
    <t>Daily interest</t>
  </si>
  <si>
    <t>Total</t>
  </si>
  <si>
    <t>Funding required</t>
  </si>
  <si>
    <t>Total Interest Costs</t>
  </si>
  <si>
    <t>If Net Profit is less than 10%, then required purchase price should be</t>
  </si>
  <si>
    <t xml:space="preserve">Minimum Net Profit Required for this project should be </t>
  </si>
  <si>
    <t xml:space="preserve">should not be considered to be an approval for finance. It can be used to form part of an application for private lender </t>
  </si>
  <si>
    <t xml:space="preserve">finance, &amp; should this be a consideration, we recommend using an accredited mortgage broker who can assist you to find a </t>
  </si>
  <si>
    <t>finance option that best suits your specific situation, needs and requirements.</t>
  </si>
  <si>
    <t>Additional Shortfall Finance</t>
  </si>
  <si>
    <t>Contingency (recommend using 10%)</t>
  </si>
  <si>
    <t>Bank/ Private Lender Net Funds to client</t>
  </si>
  <si>
    <t>Total Net Realisation Value (NRV)</t>
  </si>
  <si>
    <t>Property Purchase Price</t>
  </si>
  <si>
    <t>Estimated Holding &amp; Other Costs</t>
  </si>
  <si>
    <t>Pre-Paid Interest</t>
  </si>
  <si>
    <t>No of Months</t>
  </si>
  <si>
    <t>Note: This is an indicative rate based on market averages</t>
  </si>
  <si>
    <t xml:space="preserve">(Based on 70% LVR of Purchase Price or Valuation, whichever is lower) </t>
  </si>
  <si>
    <t>Private Lender Assessment/ Establishment fees</t>
  </si>
  <si>
    <t xml:space="preserve">Indicative Net Funds Expected at Settlement </t>
  </si>
  <si>
    <t>Land Subdivision Costs</t>
  </si>
  <si>
    <t>Stage 1: Town Planning Approvals</t>
  </si>
  <si>
    <t>Town planning professional fee</t>
  </si>
  <si>
    <t>Town Planning Council fee</t>
  </si>
  <si>
    <t>Subdivision proposal plan</t>
  </si>
  <si>
    <t>Consultants eg traffic engineer, arborist, noise consultants</t>
  </si>
  <si>
    <t>Stage 2: Construction Design</t>
  </si>
  <si>
    <t>Project Management</t>
  </si>
  <si>
    <t>Operational Works Planning (engineering)</t>
  </si>
  <si>
    <t>Construction of infrastructure</t>
  </si>
  <si>
    <t>Infrastucture charges</t>
  </si>
  <si>
    <t xml:space="preserve">Stage 3: Plan Sealing </t>
  </si>
  <si>
    <t>Surveyor (identifying new lots)</t>
  </si>
  <si>
    <t>Plan sealing</t>
  </si>
  <si>
    <t>Government and Council fees</t>
  </si>
  <si>
    <t>Design &amp; Architectural costs</t>
  </si>
  <si>
    <t>Development Application</t>
  </si>
  <si>
    <t>Architectural design</t>
  </si>
  <si>
    <t>Town Planner</t>
  </si>
  <si>
    <t>Quantity Surveyor</t>
  </si>
  <si>
    <t>Landscape Plan</t>
  </si>
  <si>
    <t xml:space="preserve">Engineering Plan: Earthworks / Cut &amp; Fill </t>
  </si>
  <si>
    <t xml:space="preserve">Engineering Plan: Stormwater, Civil, Sewerage and Water </t>
  </si>
  <si>
    <t>Trees Cut &amp; land prep for development</t>
  </si>
  <si>
    <t>Council DA Lodgement fee</t>
  </si>
  <si>
    <t>Council Contributions</t>
  </si>
  <si>
    <t xml:space="preserve">Water Infrastructure Contributions Notice </t>
  </si>
  <si>
    <t xml:space="preserve">Plan Ceiling fee </t>
  </si>
  <si>
    <t>Title registration</t>
  </si>
  <si>
    <t>Building Application</t>
  </si>
  <si>
    <t xml:space="preserve">Civil Designs &amp; Certifications (Civil works required by Council) </t>
  </si>
  <si>
    <t>Water Designs &amp; Certifications</t>
  </si>
  <si>
    <t>Sewer Designs &amp; Certifications</t>
  </si>
  <si>
    <t>Plumbing Approval &amp; Inspections</t>
  </si>
  <si>
    <t>Certifier</t>
  </si>
  <si>
    <t>Engineering Structural</t>
  </si>
  <si>
    <t>Engineering Civil</t>
  </si>
  <si>
    <t>Engineering Electrical</t>
  </si>
  <si>
    <t>Stormwater</t>
  </si>
  <si>
    <t>Telecommunications</t>
  </si>
  <si>
    <t>Electricity</t>
  </si>
  <si>
    <t>Surveyor's Fee for plan ceiling and subdivision (Final Survey Plan)</t>
  </si>
  <si>
    <t>Landscaping</t>
  </si>
  <si>
    <t>Demolition &amp; capping</t>
  </si>
  <si>
    <t>Professional and Consultant fees</t>
  </si>
  <si>
    <t>Project Manager</t>
  </si>
  <si>
    <t>Environmental assessment report</t>
  </si>
  <si>
    <t>Estimated Land Subdivision/ DA/ BA/ Design Costs</t>
  </si>
  <si>
    <t>Total Project Costs (Excl Finance Costs)</t>
  </si>
  <si>
    <t>Total Finance Costs</t>
  </si>
  <si>
    <t>Gross Profit (GRoC)</t>
  </si>
  <si>
    <t>Net Profit (RoC)</t>
  </si>
  <si>
    <t>RoI</t>
  </si>
  <si>
    <t>RoGDV</t>
  </si>
  <si>
    <t>RoE</t>
  </si>
  <si>
    <t>DEAL FEASIBILITY - RENOVATION/ SUBDIVISION</t>
  </si>
  <si>
    <t>GST Margin Scheme</t>
  </si>
  <si>
    <t>Renovated Property Resale Value</t>
  </si>
  <si>
    <t>For Renovation Only</t>
  </si>
  <si>
    <t>Newly Subdivided Land Lot/s Resale Value</t>
  </si>
  <si>
    <t>OR</t>
  </si>
  <si>
    <t>_________________________________________</t>
  </si>
  <si>
    <t>Renovated Property Sale Price: Gross Realisation Value (GRV)</t>
  </si>
  <si>
    <t>_____________________________________</t>
  </si>
  <si>
    <t xml:space="preserve">For Renovation &amp; Subdivision </t>
  </si>
  <si>
    <t>For Subdivision Only</t>
  </si>
  <si>
    <t>Stamp Duty</t>
  </si>
  <si>
    <t>https://stampduty.calculatorsaustralia.com.au/</t>
  </si>
  <si>
    <t>(Calculated at 3.3% of Total (Gross) Loan Amount)</t>
  </si>
  <si>
    <t>(This is an indicative rate and includes broker commission and lender establishment fee)</t>
  </si>
  <si>
    <t>Note: This is an indicative rate based on market averages and can vary dependent on lender</t>
  </si>
  <si>
    <t>(Note: This is an indicative rate based on market averages)</t>
  </si>
  <si>
    <t>Interest rate of 8.79% p.a. plus line fee of 1.5% p.a.</t>
  </si>
  <si>
    <t>Upfront Borrower costs</t>
  </si>
  <si>
    <t>Can vary based on Lender &amp; Project - Approximately $8,000 - $10,000</t>
  </si>
  <si>
    <t>Includes:</t>
  </si>
  <si>
    <t>Broker assessment fee</t>
  </si>
  <si>
    <t>Lender application fee</t>
  </si>
  <si>
    <t>Valuation fee</t>
  </si>
  <si>
    <t>Lender assessment fee</t>
  </si>
  <si>
    <r>
      <rPr>
        <b/>
        <sz val="9"/>
        <color theme="1"/>
        <rFont val="Calibri"/>
        <family val="2"/>
      </rPr>
      <t>Note:</t>
    </r>
    <r>
      <rPr>
        <sz val="9"/>
        <color theme="1"/>
        <rFont val="Calibri"/>
        <family val="2"/>
      </rPr>
      <t xml:space="preserve"> This is an indicative rate based on typically incurred market costs</t>
    </r>
  </si>
  <si>
    <t xml:space="preserve">Private Lender Finance Cost   </t>
  </si>
  <si>
    <t>Calculated on Total (Gross) Loan Amount</t>
  </si>
  <si>
    <t>Interest rate (Based on 15% p.a indicative rate)</t>
  </si>
  <si>
    <t>If using other properties to finance the project</t>
  </si>
  <si>
    <t>Current LVR %</t>
  </si>
  <si>
    <t>Payout figure for Existing Mortgage/s</t>
  </si>
  <si>
    <t xml:space="preserve">Private Lender Funding for Property Acquisition </t>
  </si>
  <si>
    <t xml:space="preserve">Private Lender Funding against additional security property/s </t>
  </si>
  <si>
    <t>X</t>
  </si>
  <si>
    <t>Market value of security  property/s</t>
  </si>
  <si>
    <t xml:space="preserve">Based on lender providing </t>
  </si>
  <si>
    <t>70% LVR funding</t>
  </si>
  <si>
    <t>Market Value of Security</t>
  </si>
  <si>
    <t>Property/s</t>
  </si>
  <si>
    <t>=</t>
  </si>
  <si>
    <t xml:space="preserve">Current debt on the property </t>
  </si>
  <si>
    <t>Gross loan</t>
  </si>
  <si>
    <t>Mortgage on security property/s</t>
  </si>
  <si>
    <t>Gross Loan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</si>
</sst>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44" formatCode="_-&quot;$&quot;* #,##0.00_-;\-&quot;$&quot;* #,##0.00_-;_-&quot;$&quot;* &quot;-&quot;??_-;_-@_-"/>
    <numFmt numFmtId="164" formatCode="0.0%"/>
    <numFmt numFmtId="165" formatCode="_-&quot;$&quot;* #,##0.00_-;\-&quot;$&quot;* #,##0.00_-;_-&quot;$&quot;* &quot;-&quot;??_-;_-@"/>
    <numFmt numFmtId="166" formatCode="&quot;$&quot;#,##0.00"/>
  </numFmts>
  <fonts count="27">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8"/>
      <color theme="1"/>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b/>
      <sz val="10"/>
      <color rgb="FFFF0000"/>
      <name val="Calibri"/>
      <family val="2"/>
      <scheme val="minor"/>
    </font>
    <font>
      <sz val="11"/>
      <color theme="1"/>
      <name val="Calibri"/>
      <family val="2"/>
    </font>
    <font>
      <b/>
      <sz val="10"/>
      <color theme="1"/>
      <name val="Calibri"/>
      <family val="2"/>
    </font>
    <font>
      <sz val="11"/>
      <name val="Calibri"/>
      <family val="2"/>
    </font>
    <font>
      <sz val="10"/>
      <color theme="1"/>
      <name val="Calibri"/>
      <family val="2"/>
    </font>
    <font>
      <b/>
      <sz val="9"/>
      <color indexed="81"/>
      <name val="Tahoma"/>
      <family val="2"/>
    </font>
    <font>
      <sz val="9"/>
      <color indexed="81"/>
      <name val="Tahoma"/>
      <family val="2"/>
    </font>
    <font>
      <b/>
      <sz val="11"/>
      <color theme="1"/>
      <name val="Calibri"/>
      <family val="2"/>
    </font>
    <font>
      <sz val="11"/>
      <color theme="0" tint="-0.499984740745262"/>
      <name val="Calibri"/>
      <family val="2"/>
      <scheme val="minor"/>
    </font>
    <font>
      <sz val="10"/>
      <name val="Arial"/>
      <family val="2"/>
    </font>
    <font>
      <sz val="10"/>
      <color theme="1"/>
      <name val="Arial"/>
      <family val="2"/>
    </font>
    <font>
      <b/>
      <sz val="10"/>
      <color theme="1"/>
      <name val="Arial"/>
      <family val="2"/>
    </font>
    <font>
      <b/>
      <sz val="10"/>
      <color rgb="FFFF0000"/>
      <name val="Calibri"/>
      <family val="2"/>
    </font>
    <font>
      <b/>
      <sz val="20"/>
      <color rgb="FFFF0000"/>
      <name val="Calibri"/>
      <family val="2"/>
    </font>
    <font>
      <u/>
      <sz val="11"/>
      <color theme="10"/>
      <name val="Calibri"/>
      <family val="2"/>
      <scheme val="minor"/>
    </font>
    <font>
      <sz val="9"/>
      <color theme="1"/>
      <name val="Calibri"/>
      <family val="2"/>
    </font>
    <font>
      <b/>
      <sz val="9"/>
      <color theme="1"/>
      <name val="Calibri"/>
      <family val="2"/>
    </font>
    <font>
      <b/>
      <sz val="12"/>
      <color rgb="FFFF0000"/>
      <name val="Calibri"/>
      <family val="2"/>
      <scheme val="minor"/>
    </font>
    <font>
      <sz val="12"/>
      <color theme="1"/>
      <name val="Calibri"/>
      <family val="2"/>
      <scheme val="minor"/>
    </font>
  </fonts>
  <fills count="20">
    <fill>
      <patternFill patternType="none"/>
    </fill>
    <fill>
      <patternFill patternType="gray125"/>
    </fill>
    <fill>
      <patternFill patternType="solid">
        <fgColor rgb="FFFFFF00"/>
        <bgColor indexed="64"/>
      </patternFill>
    </fill>
    <fill>
      <patternFill patternType="solid">
        <fgColor theme="5"/>
        <bgColor indexed="64"/>
      </patternFill>
    </fill>
    <fill>
      <patternFill patternType="solid">
        <fgColor rgb="FFF2F2F2"/>
        <bgColor rgb="FFF2F2F2"/>
      </patternFill>
    </fill>
    <fill>
      <patternFill patternType="solid">
        <fgColor rgb="FFD8D8D8"/>
        <bgColor rgb="FFD8D8D8"/>
      </patternFill>
    </fill>
    <fill>
      <patternFill patternType="solid">
        <fgColor rgb="FFFFFF00"/>
        <bgColor rgb="FFFFFF00"/>
      </patternFill>
    </fill>
    <fill>
      <patternFill patternType="solid">
        <fgColor theme="8"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8" tint="0.79998168889431442"/>
        <bgColor rgb="FFFBE4D5"/>
      </patternFill>
    </fill>
    <fill>
      <patternFill patternType="solid">
        <fgColor theme="8" tint="0.59999389629810485"/>
        <bgColor indexed="64"/>
      </patternFill>
    </fill>
    <fill>
      <patternFill patternType="solid">
        <fgColor rgb="FFFFCCCC"/>
        <bgColor rgb="FFE2EFD9"/>
      </patternFill>
    </fill>
    <fill>
      <patternFill patternType="solid">
        <fgColor rgb="FFFFCCCC"/>
        <bgColor indexed="64"/>
      </patternFill>
    </fill>
    <fill>
      <patternFill patternType="solid">
        <fgColor rgb="FFFF7979"/>
        <bgColor indexed="64"/>
      </patternFill>
    </fill>
    <fill>
      <patternFill patternType="solid">
        <fgColor rgb="FFFF7979"/>
        <bgColor rgb="FFA8D08D"/>
      </patternFill>
    </fill>
    <fill>
      <patternFill patternType="solid">
        <fgColor rgb="FFFF7979"/>
        <bgColor rgb="FFE2EFD9"/>
      </patternFill>
    </fill>
    <fill>
      <patternFill patternType="solid">
        <fgColor theme="4" tint="0.39997558519241921"/>
        <bgColor indexed="64"/>
      </patternFill>
    </fill>
    <fill>
      <patternFill patternType="solid">
        <fgColor rgb="FF66FF99"/>
        <bgColor indexed="64"/>
      </patternFill>
    </fill>
    <fill>
      <patternFill patternType="solid">
        <fgColor rgb="FF66FF99"/>
        <bgColor rgb="FFFBE4D5"/>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right style="medium">
        <color indexed="64"/>
      </right>
      <top style="medium">
        <color rgb="FF000000"/>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rgb="FF000000"/>
      </left>
      <right style="medium">
        <color rgb="FF000000"/>
      </right>
      <top/>
      <bottom/>
      <diagonal/>
    </border>
    <border>
      <left/>
      <right/>
      <top/>
      <bottom style="thin">
        <color rgb="FF000000"/>
      </bottom>
      <diagonal/>
    </border>
    <border>
      <left/>
      <right style="thin">
        <color indexed="64"/>
      </right>
      <top style="medium">
        <color indexed="64"/>
      </top>
      <bottom/>
      <diagonal/>
    </border>
    <border>
      <left/>
      <right style="medium">
        <color indexed="64"/>
      </right>
      <top style="medium">
        <color indexed="64"/>
      </top>
      <bottom style="medium">
        <color indexed="64"/>
      </bottom>
      <diagonal/>
    </border>
    <border>
      <left style="thin">
        <color theme="1"/>
      </left>
      <right style="thin">
        <color theme="1"/>
      </right>
      <top style="thin">
        <color theme="1"/>
      </top>
      <bottom style="thin">
        <color theme="1"/>
      </bottom>
      <diagonal/>
    </border>
    <border>
      <left style="thin">
        <color indexed="64"/>
      </left>
      <right/>
      <top/>
      <bottom/>
      <diagonal/>
    </border>
    <border>
      <left style="thin">
        <color rgb="FFFF0000"/>
      </left>
      <right style="thin">
        <color rgb="FFFF0000"/>
      </right>
      <top style="thin">
        <color rgb="FFFF0000"/>
      </top>
      <bottom style="thin">
        <color rgb="FFFF0000"/>
      </bottom>
      <diagonal/>
    </border>
  </borders>
  <cellStyleXfs count="9">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7" fillId="0" borderId="0"/>
    <xf numFmtId="0" fontId="1" fillId="0" borderId="0"/>
    <xf numFmtId="0" fontId="22" fillId="0" borderId="0" applyNumberFormat="0" applyFill="0" applyBorder="0" applyAlignment="0" applyProtection="0"/>
  </cellStyleXfs>
  <cellXfs count="269">
    <xf numFmtId="0" fontId="0" fillId="0" borderId="0" xfId="0"/>
    <xf numFmtId="44" fontId="0" fillId="0" borderId="0" xfId="0" applyNumberFormat="1"/>
    <xf numFmtId="0" fontId="0" fillId="3" borderId="6" xfId="0" applyFill="1" applyBorder="1"/>
    <xf numFmtId="0" fontId="0" fillId="3" borderId="7" xfId="0" applyFill="1" applyBorder="1"/>
    <xf numFmtId="44" fontId="0" fillId="0" borderId="1" xfId="1" applyFont="1" applyFill="1" applyBorder="1"/>
    <xf numFmtId="0" fontId="0" fillId="0" borderId="0" xfId="0" applyAlignment="1">
      <alignment horizontal="left"/>
    </xf>
    <xf numFmtId="0" fontId="6" fillId="0" borderId="0" xfId="0" applyFont="1"/>
    <xf numFmtId="0" fontId="12" fillId="4" borderId="24" xfId="0" applyFont="1" applyFill="1" applyBorder="1"/>
    <xf numFmtId="0" fontId="12" fillId="4" borderId="0" xfId="0" applyFont="1" applyFill="1"/>
    <xf numFmtId="0" fontId="12" fillId="4" borderId="25" xfId="0" applyFont="1" applyFill="1" applyBorder="1"/>
    <xf numFmtId="0" fontId="10" fillId="4" borderId="24" xfId="0" applyFont="1" applyFill="1" applyBorder="1"/>
    <xf numFmtId="165" fontId="12" fillId="0" borderId="26" xfId="0" applyNumberFormat="1" applyFont="1" applyBorder="1"/>
    <xf numFmtId="165" fontId="12" fillId="4" borderId="0" xfId="0" applyNumberFormat="1" applyFont="1" applyFill="1"/>
    <xf numFmtId="165" fontId="12" fillId="4" borderId="31" xfId="0" applyNumberFormat="1" applyFont="1" applyFill="1" applyBorder="1"/>
    <xf numFmtId="0" fontId="12" fillId="4" borderId="32" xfId="0" applyFont="1" applyFill="1" applyBorder="1"/>
    <xf numFmtId="0" fontId="12" fillId="4" borderId="33" xfId="0" applyFont="1" applyFill="1" applyBorder="1"/>
    <xf numFmtId="0" fontId="12" fillId="4" borderId="34" xfId="0" applyFont="1" applyFill="1" applyBorder="1"/>
    <xf numFmtId="0" fontId="12" fillId="5" borderId="35" xfId="0" applyFont="1" applyFill="1" applyBorder="1"/>
    <xf numFmtId="0" fontId="12" fillId="5" borderId="36" xfId="0" applyFont="1" applyFill="1" applyBorder="1"/>
    <xf numFmtId="165" fontId="12" fillId="5" borderId="38" xfId="0" applyNumberFormat="1" applyFont="1" applyFill="1" applyBorder="1"/>
    <xf numFmtId="165" fontId="9" fillId="0" borderId="26" xfId="0" applyNumberFormat="1" applyFont="1" applyBorder="1"/>
    <xf numFmtId="44" fontId="0" fillId="0" borderId="1" xfId="4" applyFont="1" applyFill="1" applyBorder="1"/>
    <xf numFmtId="9" fontId="0" fillId="0" borderId="1" xfId="5" applyFont="1" applyFill="1" applyBorder="1"/>
    <xf numFmtId="0" fontId="9" fillId="0" borderId="26" xfId="0" applyFont="1" applyBorder="1"/>
    <xf numFmtId="10" fontId="12" fillId="0" borderId="26" xfId="0" applyNumberFormat="1" applyFont="1" applyBorder="1"/>
    <xf numFmtId="0" fontId="0" fillId="7" borderId="0" xfId="0" applyFill="1"/>
    <xf numFmtId="0" fontId="0" fillId="7" borderId="15" xfId="0" applyFill="1" applyBorder="1"/>
    <xf numFmtId="0" fontId="0" fillId="7" borderId="14" xfId="0" applyFill="1" applyBorder="1"/>
    <xf numFmtId="9" fontId="3" fillId="8" borderId="42" xfId="2" applyFont="1" applyFill="1" applyBorder="1" applyAlignment="1">
      <alignment horizontal="center"/>
    </xf>
    <xf numFmtId="9" fontId="9" fillId="0" borderId="0" xfId="0" applyNumberFormat="1" applyFont="1"/>
    <xf numFmtId="165" fontId="9" fillId="0" borderId="0" xfId="0" applyNumberFormat="1" applyFont="1"/>
    <xf numFmtId="9" fontId="0" fillId="2" borderId="1" xfId="5" applyFont="1" applyFill="1" applyBorder="1" applyAlignment="1" applyProtection="1">
      <alignment horizontal="center"/>
      <protection hidden="1"/>
    </xf>
    <xf numFmtId="0" fontId="1" fillId="0" borderId="0" xfId="7"/>
    <xf numFmtId="9" fontId="1" fillId="2" borderId="1" xfId="3" applyNumberFormat="1" applyFill="1" applyBorder="1" applyAlignment="1" applyProtection="1">
      <alignment horizontal="center"/>
      <protection hidden="1"/>
    </xf>
    <xf numFmtId="164" fontId="1" fillId="2" borderId="1" xfId="3" applyNumberFormat="1" applyFill="1" applyBorder="1" applyAlignment="1" applyProtection="1">
      <alignment horizontal="center"/>
      <protection hidden="1"/>
    </xf>
    <xf numFmtId="165" fontId="12" fillId="9" borderId="0" xfId="0" applyNumberFormat="1" applyFont="1" applyFill="1"/>
    <xf numFmtId="166" fontId="12" fillId="0" borderId="1" xfId="1" applyNumberFormat="1" applyFont="1" applyBorder="1"/>
    <xf numFmtId="0" fontId="10" fillId="4" borderId="24" xfId="0" applyFont="1" applyFill="1" applyBorder="1" applyAlignment="1">
      <alignment horizontal="left"/>
    </xf>
    <xf numFmtId="0" fontId="10" fillId="4" borderId="0" xfId="0" applyFont="1" applyFill="1" applyAlignment="1">
      <alignment horizontal="left"/>
    </xf>
    <xf numFmtId="0" fontId="12" fillId="4" borderId="0" xfId="0" applyFont="1" applyFill="1" applyAlignment="1">
      <alignment horizontal="left"/>
    </xf>
    <xf numFmtId="9" fontId="9" fillId="0" borderId="37" xfId="0" applyNumberFormat="1" applyFont="1" applyBorder="1" applyAlignment="1">
      <alignment horizontal="center"/>
    </xf>
    <xf numFmtId="164" fontId="15" fillId="6" borderId="30" xfId="0" applyNumberFormat="1" applyFont="1" applyFill="1" applyBorder="1" applyAlignment="1">
      <alignment horizontal="center"/>
    </xf>
    <xf numFmtId="0" fontId="21" fillId="4" borderId="0" xfId="0" applyFont="1" applyFill="1"/>
    <xf numFmtId="166" fontId="12" fillId="9" borderId="0" xfId="1" applyNumberFormat="1" applyFont="1" applyFill="1" applyBorder="1"/>
    <xf numFmtId="0" fontId="20" fillId="4" borderId="0" xfId="0" applyFont="1" applyFill="1" applyAlignment="1">
      <alignment horizontal="left" vertical="top"/>
    </xf>
    <xf numFmtId="0" fontId="5" fillId="0" borderId="0" xfId="0" applyFont="1" applyAlignment="1">
      <alignment horizontal="left"/>
    </xf>
    <xf numFmtId="166" fontId="0" fillId="0" borderId="0" xfId="1" applyNumberFormat="1" applyFont="1" applyFill="1" applyBorder="1"/>
    <xf numFmtId="0" fontId="3" fillId="0" borderId="0" xfId="0" applyFont="1" applyAlignment="1">
      <alignment horizontal="left"/>
    </xf>
    <xf numFmtId="166" fontId="0" fillId="0" borderId="0" xfId="0" applyNumberFormat="1"/>
    <xf numFmtId="0" fontId="0" fillId="0" borderId="0" xfId="0" applyAlignment="1">
      <alignment horizontal="center"/>
    </xf>
    <xf numFmtId="0" fontId="23" fillId="0" borderId="0" xfId="0" applyFont="1"/>
    <xf numFmtId="0" fontId="9" fillId="0" borderId="0" xfId="0" applyFont="1"/>
    <xf numFmtId="44" fontId="9" fillId="0" borderId="0" xfId="0" applyNumberFormat="1" applyFont="1"/>
    <xf numFmtId="0" fontId="9" fillId="10" borderId="0" xfId="0" applyFont="1" applyFill="1"/>
    <xf numFmtId="0" fontId="0" fillId="11" borderId="15" xfId="0" applyFill="1" applyBorder="1"/>
    <xf numFmtId="0" fontId="0" fillId="11" borderId="14" xfId="0" applyFill="1" applyBorder="1"/>
    <xf numFmtId="0" fontId="0" fillId="11" borderId="0" xfId="0" applyFill="1"/>
    <xf numFmtId="0" fontId="0" fillId="11" borderId="11" xfId="0" applyFill="1" applyBorder="1"/>
    <xf numFmtId="0" fontId="0" fillId="11" borderId="12" xfId="0" applyFill="1" applyBorder="1"/>
    <xf numFmtId="0" fontId="0" fillId="11" borderId="13" xfId="0" applyFill="1" applyBorder="1"/>
    <xf numFmtId="0" fontId="3" fillId="11" borderId="14" xfId="0" applyFont="1" applyFill="1" applyBorder="1" applyAlignment="1">
      <alignment horizontal="left"/>
    </xf>
    <xf numFmtId="0" fontId="5" fillId="11" borderId="14" xfId="0" applyFont="1" applyFill="1" applyBorder="1" applyAlignment="1">
      <alignment horizontal="left"/>
    </xf>
    <xf numFmtId="0" fontId="5" fillId="11" borderId="14" xfId="0" applyFont="1" applyFill="1" applyBorder="1"/>
    <xf numFmtId="0" fontId="0" fillId="11" borderId="17" xfId="0" applyFill="1" applyBorder="1"/>
    <xf numFmtId="0" fontId="0" fillId="11" borderId="18" xfId="0" applyFill="1" applyBorder="1"/>
    <xf numFmtId="0" fontId="0" fillId="11" borderId="19" xfId="0" applyFill="1" applyBorder="1"/>
    <xf numFmtId="166" fontId="9" fillId="0" borderId="1" xfId="1" applyNumberFormat="1" applyFont="1" applyFill="1" applyBorder="1" applyAlignment="1">
      <alignment horizontal="center"/>
    </xf>
    <xf numFmtId="166" fontId="9" fillId="0" borderId="1" xfId="2" applyNumberFormat="1" applyFont="1" applyFill="1" applyBorder="1" applyAlignment="1">
      <alignment horizontal="center"/>
    </xf>
    <xf numFmtId="0" fontId="9" fillId="12" borderId="0" xfId="0" applyFont="1" applyFill="1"/>
    <xf numFmtId="0" fontId="9" fillId="12" borderId="15" xfId="0" applyFont="1" applyFill="1" applyBorder="1"/>
    <xf numFmtId="0" fontId="10" fillId="12" borderId="14" xfId="0" applyFont="1" applyFill="1" applyBorder="1" applyAlignment="1">
      <alignment horizontal="left"/>
    </xf>
    <xf numFmtId="0" fontId="10" fillId="12" borderId="0" xfId="0" applyFont="1" applyFill="1" applyAlignment="1">
      <alignment horizontal="left"/>
    </xf>
    <xf numFmtId="44" fontId="9" fillId="13" borderId="0" xfId="0" applyNumberFormat="1" applyFont="1" applyFill="1" applyAlignment="1">
      <alignment horizontal="right"/>
    </xf>
    <xf numFmtId="9" fontId="9" fillId="13" borderId="16" xfId="2" applyFont="1" applyFill="1" applyBorder="1" applyAlignment="1">
      <alignment horizontal="center"/>
    </xf>
    <xf numFmtId="0" fontId="0" fillId="13" borderId="14" xfId="0" applyFill="1" applyBorder="1"/>
    <xf numFmtId="0" fontId="0" fillId="13" borderId="0" xfId="0" applyFill="1"/>
    <xf numFmtId="0" fontId="0" fillId="13" borderId="15" xfId="0" applyFill="1" applyBorder="1"/>
    <xf numFmtId="0" fontId="3" fillId="13" borderId="14" xfId="0" applyFont="1" applyFill="1" applyBorder="1"/>
    <xf numFmtId="0" fontId="8" fillId="13" borderId="14" xfId="0" applyFont="1" applyFill="1" applyBorder="1"/>
    <xf numFmtId="44" fontId="2" fillId="13" borderId="0" xfId="1" applyFont="1" applyFill="1" applyBorder="1"/>
    <xf numFmtId="0" fontId="12" fillId="12" borderId="14" xfId="0" applyFont="1" applyFill="1" applyBorder="1"/>
    <xf numFmtId="0" fontId="9" fillId="12" borderId="14" xfId="0" applyFont="1" applyFill="1" applyBorder="1"/>
    <xf numFmtId="44" fontId="0" fillId="13" borderId="16" xfId="1" applyFont="1" applyFill="1" applyBorder="1"/>
    <xf numFmtId="0" fontId="1" fillId="13" borderId="14" xfId="3" applyFill="1" applyBorder="1"/>
    <xf numFmtId="0" fontId="1" fillId="13" borderId="0" xfId="3" applyFill="1"/>
    <xf numFmtId="0" fontId="1" fillId="13" borderId="15" xfId="3" applyFill="1" applyBorder="1"/>
    <xf numFmtId="44" fontId="1" fillId="13" borderId="0" xfId="3" applyNumberFormat="1" applyFill="1" applyProtection="1">
      <protection hidden="1"/>
    </xf>
    <xf numFmtId="0" fontId="3" fillId="13" borderId="0" xfId="3" applyFont="1" applyFill="1" applyAlignment="1">
      <alignment horizontal="right"/>
    </xf>
    <xf numFmtId="44" fontId="0" fillId="13" borderId="16" xfId="4" applyFont="1" applyFill="1" applyBorder="1" applyProtection="1">
      <protection hidden="1"/>
    </xf>
    <xf numFmtId="44" fontId="0" fillId="13" borderId="15" xfId="4" applyFont="1" applyFill="1" applyBorder="1" applyProtection="1">
      <protection hidden="1"/>
    </xf>
    <xf numFmtId="8" fontId="9" fillId="12" borderId="0" xfId="0" applyNumberFormat="1" applyFont="1" applyFill="1"/>
    <xf numFmtId="0" fontId="15" fillId="12" borderId="14" xfId="0" applyFont="1" applyFill="1" applyBorder="1"/>
    <xf numFmtId="8" fontId="9" fillId="13" borderId="0" xfId="0" applyNumberFormat="1" applyFont="1" applyFill="1"/>
    <xf numFmtId="0" fontId="9" fillId="13" borderId="0" xfId="0" applyFont="1" applyFill="1"/>
    <xf numFmtId="165" fontId="9" fillId="13" borderId="0" xfId="0" applyNumberFormat="1" applyFont="1" applyFill="1"/>
    <xf numFmtId="0" fontId="18" fillId="13" borderId="14" xfId="6" applyFont="1" applyFill="1" applyBorder="1"/>
    <xf numFmtId="0" fontId="17" fillId="13" borderId="14" xfId="6" applyFill="1" applyBorder="1"/>
    <xf numFmtId="0" fontId="19" fillId="13" borderId="14" xfId="6" applyFont="1" applyFill="1" applyBorder="1"/>
    <xf numFmtId="0" fontId="1" fillId="13" borderId="0" xfId="6" applyFont="1" applyFill="1" applyAlignment="1">
      <alignment horizontal="left" wrapText="1"/>
    </xf>
    <xf numFmtId="0" fontId="1" fillId="13" borderId="14" xfId="6" applyFont="1" applyFill="1" applyBorder="1"/>
    <xf numFmtId="0" fontId="1" fillId="13" borderId="0" xfId="6" applyFont="1" applyFill="1" applyAlignment="1">
      <alignment wrapText="1"/>
    </xf>
    <xf numFmtId="0" fontId="1" fillId="13" borderId="14" xfId="0" applyFont="1" applyFill="1" applyBorder="1"/>
    <xf numFmtId="165" fontId="9" fillId="12" borderId="39" xfId="0" applyNumberFormat="1" applyFont="1" applyFill="1" applyBorder="1"/>
    <xf numFmtId="0" fontId="4" fillId="13" borderId="0" xfId="0" applyFont="1" applyFill="1"/>
    <xf numFmtId="165" fontId="9" fillId="12" borderId="0" xfId="0" applyNumberFormat="1" applyFont="1" applyFill="1"/>
    <xf numFmtId="44" fontId="9" fillId="12" borderId="0" xfId="0" applyNumberFormat="1" applyFont="1" applyFill="1"/>
    <xf numFmtId="44" fontId="9" fillId="13" borderId="0" xfId="0" applyNumberFormat="1" applyFont="1" applyFill="1"/>
    <xf numFmtId="44" fontId="9" fillId="13" borderId="48" xfId="0" applyNumberFormat="1" applyFont="1" applyFill="1" applyBorder="1"/>
    <xf numFmtId="0" fontId="23" fillId="12" borderId="14" xfId="0" applyFont="1" applyFill="1" applyBorder="1"/>
    <xf numFmtId="0" fontId="0" fillId="13" borderId="17" xfId="0" applyFill="1" applyBorder="1"/>
    <xf numFmtId="0" fontId="0" fillId="13" borderId="18" xfId="0" applyFill="1" applyBorder="1"/>
    <xf numFmtId="0" fontId="0" fillId="13" borderId="19" xfId="0" applyFill="1" applyBorder="1"/>
    <xf numFmtId="165" fontId="9" fillId="0" borderId="40" xfId="0" applyNumberFormat="1" applyFont="1" applyBorder="1"/>
    <xf numFmtId="165" fontId="9" fillId="0" borderId="1" xfId="0" applyNumberFormat="1" applyFont="1" applyBorder="1"/>
    <xf numFmtId="8" fontId="9" fillId="0" borderId="26" xfId="0" applyNumberFormat="1" applyFont="1" applyBorder="1"/>
    <xf numFmtId="166" fontId="9" fillId="0" borderId="26" xfId="0" applyNumberFormat="1" applyFont="1" applyBorder="1"/>
    <xf numFmtId="0" fontId="0" fillId="0" borderId="1" xfId="0" applyBorder="1"/>
    <xf numFmtId="0" fontId="0" fillId="14" borderId="6" xfId="0" applyFill="1" applyBorder="1"/>
    <xf numFmtId="0" fontId="0" fillId="14" borderId="7" xfId="0" applyFill="1" applyBorder="1"/>
    <xf numFmtId="165" fontId="9" fillId="15" borderId="41" xfId="0" applyNumberFormat="1" applyFont="1" applyFill="1" applyBorder="1"/>
    <xf numFmtId="0" fontId="9" fillId="16" borderId="0" xfId="0" applyFont="1" applyFill="1"/>
    <xf numFmtId="0" fontId="9" fillId="16" borderId="15" xfId="0" applyFont="1" applyFill="1" applyBorder="1"/>
    <xf numFmtId="0" fontId="3" fillId="14" borderId="14" xfId="0" applyFont="1" applyFill="1" applyBorder="1"/>
    <xf numFmtId="0" fontId="0" fillId="14" borderId="0" xfId="0" applyFill="1"/>
    <xf numFmtId="0" fontId="0" fillId="14" borderId="15" xfId="0" applyFill="1" applyBorder="1"/>
    <xf numFmtId="0" fontId="3" fillId="14" borderId="14" xfId="3" applyFont="1" applyFill="1" applyBorder="1"/>
    <xf numFmtId="0" fontId="1" fillId="14" borderId="0" xfId="3" applyFill="1"/>
    <xf numFmtId="0" fontId="1" fillId="14" borderId="15" xfId="3" applyFill="1" applyBorder="1"/>
    <xf numFmtId="0" fontId="15" fillId="16" borderId="14" xfId="0" applyFont="1" applyFill="1" applyBorder="1"/>
    <xf numFmtId="0" fontId="9" fillId="14" borderId="0" xfId="0" applyFont="1" applyFill="1"/>
    <xf numFmtId="165" fontId="9" fillId="14" borderId="0" xfId="0" applyNumberFormat="1" applyFont="1" applyFill="1"/>
    <xf numFmtId="0" fontId="19" fillId="14" borderId="14" xfId="6" applyFont="1" applyFill="1" applyBorder="1"/>
    <xf numFmtId="166" fontId="0" fillId="0" borderId="0" xfId="0" applyNumberFormat="1" applyAlignment="1">
      <alignment horizontal="center"/>
    </xf>
    <xf numFmtId="0" fontId="0" fillId="0" borderId="1" xfId="0" applyBorder="1" applyAlignment="1">
      <alignment horizontal="center"/>
    </xf>
    <xf numFmtId="0" fontId="0" fillId="11" borderId="0" xfId="0" applyFill="1" applyAlignment="1">
      <alignment horizontal="right"/>
    </xf>
    <xf numFmtId="166" fontId="0" fillId="11" borderId="1" xfId="1" applyNumberFormat="1" applyFont="1" applyFill="1" applyBorder="1" applyAlignment="1">
      <alignment horizontal="center"/>
    </xf>
    <xf numFmtId="0" fontId="3" fillId="11" borderId="0" xfId="0" applyFont="1" applyFill="1" applyAlignment="1">
      <alignment horizontal="left"/>
    </xf>
    <xf numFmtId="0" fontId="5" fillId="11" borderId="0" xfId="0" applyFont="1" applyFill="1" applyAlignment="1">
      <alignment horizontal="left"/>
    </xf>
    <xf numFmtId="0" fontId="0" fillId="11" borderId="0" xfId="0" applyFill="1" applyAlignment="1">
      <alignment horizontal="center"/>
    </xf>
    <xf numFmtId="0" fontId="5" fillId="11" borderId="0" xfId="0" applyFont="1" applyFill="1"/>
    <xf numFmtId="0" fontId="0" fillId="11" borderId="0" xfId="0" applyFill="1" applyAlignment="1">
      <alignment horizontal="left"/>
    </xf>
    <xf numFmtId="166" fontId="0" fillId="11" borderId="48" xfId="0" applyNumberFormat="1" applyFill="1" applyBorder="1" applyAlignment="1">
      <alignment horizontal="center"/>
    </xf>
    <xf numFmtId="0" fontId="3" fillId="17" borderId="14" xfId="0" applyFont="1" applyFill="1" applyBorder="1" applyAlignment="1">
      <alignment horizontal="left"/>
    </xf>
    <xf numFmtId="0" fontId="3" fillId="17" borderId="0" xfId="0" applyFont="1" applyFill="1" applyAlignment="1">
      <alignment horizontal="left"/>
    </xf>
    <xf numFmtId="0" fontId="0" fillId="17" borderId="0" xfId="0" applyFill="1"/>
    <xf numFmtId="0" fontId="0" fillId="17" borderId="15" xfId="0" applyFill="1" applyBorder="1"/>
    <xf numFmtId="0" fontId="5" fillId="17" borderId="0" xfId="0" applyFont="1" applyFill="1" applyAlignment="1">
      <alignment horizontal="left"/>
    </xf>
    <xf numFmtId="0" fontId="3" fillId="7" borderId="0" xfId="0" applyFont="1" applyFill="1" applyAlignment="1">
      <alignment horizontal="center"/>
    </xf>
    <xf numFmtId="0" fontId="3" fillId="7" borderId="15" xfId="0" applyFont="1" applyFill="1" applyBorder="1" applyAlignment="1">
      <alignment horizontal="center"/>
    </xf>
    <xf numFmtId="0" fontId="9" fillId="10" borderId="0" xfId="0" applyFont="1" applyFill="1" applyAlignment="1">
      <alignment horizontal="right"/>
    </xf>
    <xf numFmtId="9" fontId="0" fillId="11" borderId="0" xfId="2" applyFont="1" applyFill="1" applyBorder="1" applyAlignment="1"/>
    <xf numFmtId="0" fontId="0" fillId="18" borderId="14" xfId="0" applyFill="1" applyBorder="1"/>
    <xf numFmtId="0" fontId="0" fillId="18" borderId="0" xfId="0" applyFill="1"/>
    <xf numFmtId="0" fontId="0" fillId="18" borderId="15" xfId="0" applyFill="1" applyBorder="1"/>
    <xf numFmtId="0" fontId="3" fillId="18" borderId="14" xfId="0" applyFont="1" applyFill="1" applyBorder="1"/>
    <xf numFmtId="0" fontId="5" fillId="18" borderId="14" xfId="0" applyFont="1" applyFill="1" applyBorder="1"/>
    <xf numFmtId="44" fontId="0" fillId="18" borderId="0" xfId="0" applyNumberFormat="1" applyFill="1"/>
    <xf numFmtId="0" fontId="5" fillId="18" borderId="0" xfId="0" applyFont="1" applyFill="1"/>
    <xf numFmtId="0" fontId="0" fillId="18" borderId="17" xfId="0" applyFill="1" applyBorder="1"/>
    <xf numFmtId="0" fontId="0" fillId="18" borderId="18" xfId="0" applyFill="1" applyBorder="1"/>
    <xf numFmtId="0" fontId="26" fillId="13" borderId="0" xfId="0" applyFont="1" applyFill="1"/>
    <xf numFmtId="166" fontId="0" fillId="11" borderId="48" xfId="1" applyNumberFormat="1" applyFont="1" applyFill="1" applyBorder="1" applyAlignment="1">
      <alignment horizontal="center"/>
    </xf>
    <xf numFmtId="166" fontId="0" fillId="18" borderId="1" xfId="0" applyNumberFormat="1" applyFill="1" applyBorder="1" applyAlignment="1">
      <alignment horizontal="center"/>
    </xf>
    <xf numFmtId="10" fontId="0" fillId="0" borderId="1" xfId="2" applyNumberFormat="1" applyFont="1" applyFill="1" applyBorder="1" applyAlignment="1">
      <alignment horizontal="center"/>
    </xf>
    <xf numFmtId="166" fontId="9" fillId="19" borderId="31" xfId="0" applyNumberFormat="1" applyFont="1" applyFill="1" applyBorder="1" applyAlignment="1">
      <alignment horizontal="center"/>
    </xf>
    <xf numFmtId="166" fontId="9" fillId="18" borderId="26" xfId="0" applyNumberFormat="1" applyFont="1" applyFill="1" applyBorder="1" applyAlignment="1">
      <alignment horizontal="center"/>
    </xf>
    <xf numFmtId="9" fontId="9" fillId="0" borderId="26" xfId="0" applyNumberFormat="1" applyFont="1" applyBorder="1" applyAlignment="1">
      <alignment horizontal="center"/>
    </xf>
    <xf numFmtId="0" fontId="0" fillId="18" borderId="19" xfId="0" applyFill="1" applyBorder="1" applyAlignment="1">
      <alignment horizontal="center"/>
    </xf>
    <xf numFmtId="166" fontId="0" fillId="3" borderId="9" xfId="0" applyNumberFormat="1" applyFill="1" applyBorder="1" applyAlignment="1">
      <alignment horizontal="center"/>
    </xf>
    <xf numFmtId="166" fontId="0" fillId="0" borderId="9" xfId="0" applyNumberFormat="1" applyBorder="1" applyAlignment="1">
      <alignment horizontal="center"/>
    </xf>
    <xf numFmtId="166" fontId="1" fillId="0" borderId="9" xfId="1" applyNumberFormat="1" applyFont="1" applyFill="1" applyBorder="1" applyAlignment="1">
      <alignment horizontal="center"/>
    </xf>
    <xf numFmtId="166" fontId="0" fillId="8" borderId="43" xfId="1" applyNumberFormat="1" applyFont="1" applyFill="1" applyBorder="1" applyAlignment="1">
      <alignment horizontal="center"/>
    </xf>
    <xf numFmtId="166" fontId="15" fillId="6" borderId="44" xfId="0" applyNumberFormat="1" applyFont="1" applyFill="1" applyBorder="1" applyAlignment="1">
      <alignment horizontal="center"/>
    </xf>
    <xf numFmtId="166" fontId="9" fillId="0" borderId="38" xfId="0" applyNumberFormat="1" applyFont="1" applyBorder="1" applyAlignment="1">
      <alignment horizontal="center"/>
    </xf>
    <xf numFmtId="166" fontId="16" fillId="18" borderId="0" xfId="0" applyNumberFormat="1" applyFont="1" applyFill="1" applyAlignment="1">
      <alignment horizontal="center"/>
    </xf>
    <xf numFmtId="166" fontId="0" fillId="18" borderId="0" xfId="0" applyNumberFormat="1" applyFill="1" applyAlignment="1">
      <alignment horizontal="center"/>
    </xf>
    <xf numFmtId="44" fontId="25" fillId="13" borderId="50" xfId="1" applyFont="1" applyFill="1" applyBorder="1"/>
    <xf numFmtId="0" fontId="16" fillId="18" borderId="15" xfId="0" applyFont="1" applyFill="1" applyBorder="1" applyAlignment="1">
      <alignment horizontal="center"/>
    </xf>
    <xf numFmtId="0" fontId="25" fillId="13" borderId="14" xfId="0" applyFont="1" applyFill="1" applyBorder="1" applyAlignment="1">
      <alignment horizontal="left"/>
    </xf>
    <xf numFmtId="0" fontId="25" fillId="13" borderId="0" xfId="0" applyFont="1" applyFill="1" applyAlignment="1">
      <alignment horizontal="left"/>
    </xf>
    <xf numFmtId="0" fontId="9" fillId="12" borderId="49" xfId="0" applyFont="1" applyFill="1" applyBorder="1" applyAlignment="1">
      <alignment horizontal="center"/>
    </xf>
    <xf numFmtId="0" fontId="9" fillId="12" borderId="0" xfId="0" applyFont="1" applyFill="1" applyAlignment="1">
      <alignment horizontal="center"/>
    </xf>
    <xf numFmtId="0" fontId="3" fillId="17" borderId="14" xfId="0" applyFont="1" applyFill="1" applyBorder="1" applyAlignment="1">
      <alignment horizontal="left"/>
    </xf>
    <xf numFmtId="0" fontId="3" fillId="17" borderId="0" xfId="0" applyFont="1" applyFill="1" applyAlignment="1">
      <alignment horizontal="left"/>
    </xf>
    <xf numFmtId="0" fontId="0" fillId="11" borderId="14" xfId="0" applyFill="1" applyBorder="1" applyAlignment="1">
      <alignment horizontal="center"/>
    </xf>
    <xf numFmtId="0" fontId="0" fillId="11" borderId="0" xfId="0" applyFill="1" applyAlignment="1">
      <alignment horizontal="center"/>
    </xf>
    <xf numFmtId="166" fontId="0" fillId="11" borderId="14" xfId="0" applyNumberFormat="1" applyFill="1" applyBorder="1" applyAlignment="1">
      <alignment horizontal="center"/>
    </xf>
    <xf numFmtId="166" fontId="0" fillId="11" borderId="0" xfId="0" applyNumberFormat="1" applyFill="1" applyAlignment="1">
      <alignment horizontal="center"/>
    </xf>
    <xf numFmtId="0" fontId="9" fillId="10" borderId="0" xfId="0" applyFont="1" applyFill="1" applyAlignment="1">
      <alignment horizontal="right"/>
    </xf>
    <xf numFmtId="0" fontId="7" fillId="0" borderId="0" xfId="0" applyFont="1" applyAlignment="1">
      <alignment horizontal="center"/>
    </xf>
    <xf numFmtId="0" fontId="7" fillId="0" borderId="5" xfId="0" applyFont="1" applyBorder="1" applyAlignment="1">
      <alignment horizontal="center"/>
    </xf>
    <xf numFmtId="0" fontId="20" fillId="4" borderId="24" xfId="0" applyFont="1" applyFill="1" applyBorder="1" applyAlignment="1">
      <alignment horizontal="left" vertical="top"/>
    </xf>
    <xf numFmtId="0" fontId="20" fillId="4" borderId="0" xfId="0" applyFont="1" applyFill="1" applyAlignment="1">
      <alignment horizontal="left" vertical="top"/>
    </xf>
    <xf numFmtId="0" fontId="0" fillId="18" borderId="14" xfId="0" applyFill="1" applyBorder="1" applyAlignment="1">
      <alignment horizontal="right"/>
    </xf>
    <xf numFmtId="0" fontId="0" fillId="18" borderId="0" xfId="0" applyFill="1" applyAlignment="1">
      <alignment horizontal="right"/>
    </xf>
    <xf numFmtId="0" fontId="3" fillId="18" borderId="14" xfId="0" applyFont="1" applyFill="1" applyBorder="1" applyAlignment="1">
      <alignment horizontal="right"/>
    </xf>
    <xf numFmtId="0" fontId="3" fillId="18" borderId="0" xfId="0" applyFont="1" applyFill="1" applyAlignment="1">
      <alignment horizontal="right"/>
    </xf>
    <xf numFmtId="0" fontId="3" fillId="18" borderId="30" xfId="0" applyFont="1" applyFill="1" applyBorder="1" applyAlignment="1">
      <alignment horizontal="right"/>
    </xf>
    <xf numFmtId="0" fontId="12" fillId="4" borderId="45" xfId="0" applyFont="1" applyFill="1" applyBorder="1" applyAlignment="1">
      <alignment horizontal="left"/>
    </xf>
    <xf numFmtId="0" fontId="20" fillId="4" borderId="24" xfId="0" applyFont="1" applyFill="1" applyBorder="1" applyAlignment="1">
      <alignment horizontal="left"/>
    </xf>
    <xf numFmtId="0" fontId="20" fillId="4" borderId="0" xfId="0" applyFont="1" applyFill="1" applyAlignment="1">
      <alignment horizontal="left"/>
    </xf>
    <xf numFmtId="0" fontId="20" fillId="4" borderId="0" xfId="0" applyFont="1" applyFill="1" applyAlignment="1">
      <alignment horizontal="center" vertical="top"/>
    </xf>
    <xf numFmtId="0" fontId="20" fillId="4" borderId="25" xfId="0" applyFont="1" applyFill="1" applyBorder="1" applyAlignment="1">
      <alignment horizontal="center" vertical="top"/>
    </xf>
    <xf numFmtId="0" fontId="22" fillId="12" borderId="0" xfId="8" applyFill="1" applyAlignment="1">
      <alignment horizontal="left"/>
    </xf>
    <xf numFmtId="0" fontId="22" fillId="12" borderId="30" xfId="8" applyFill="1" applyBorder="1" applyAlignment="1">
      <alignment horizontal="left"/>
    </xf>
    <xf numFmtId="0" fontId="10" fillId="16" borderId="14" xfId="0" applyFont="1" applyFill="1" applyBorder="1" applyAlignment="1">
      <alignment horizontal="left"/>
    </xf>
    <xf numFmtId="0" fontId="10" fillId="16" borderId="0" xfId="0" applyFont="1" applyFill="1" applyAlignment="1">
      <alignment horizontal="left"/>
    </xf>
    <xf numFmtId="0" fontId="12" fillId="12" borderId="14" xfId="0" applyFont="1" applyFill="1" applyBorder="1" applyAlignment="1">
      <alignment horizontal="left"/>
    </xf>
    <xf numFmtId="0" fontId="12" fillId="12" borderId="0" xfId="0" applyFont="1" applyFill="1" applyAlignment="1">
      <alignment horizontal="left"/>
    </xf>
    <xf numFmtId="0" fontId="10" fillId="4" borderId="21" xfId="0" applyFont="1" applyFill="1" applyBorder="1" applyAlignment="1">
      <alignment horizontal="center"/>
    </xf>
    <xf numFmtId="0" fontId="11" fillId="0" borderId="22" xfId="0" applyFont="1" applyBorder="1"/>
    <xf numFmtId="0" fontId="11" fillId="0" borderId="23" xfId="0" applyFont="1" applyBorder="1"/>
    <xf numFmtId="0" fontId="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3" fillId="13" borderId="11" xfId="0" applyFont="1" applyFill="1" applyBorder="1" applyAlignment="1">
      <alignment horizontal="center"/>
    </xf>
    <xf numFmtId="0" fontId="3" fillId="13" borderId="12" xfId="0" applyFont="1" applyFill="1" applyBorder="1" applyAlignment="1">
      <alignment horizontal="center"/>
    </xf>
    <xf numFmtId="0" fontId="3" fillId="13" borderId="13" xfId="0" applyFont="1" applyFill="1" applyBorder="1" applyAlignment="1">
      <alignment horizontal="center"/>
    </xf>
    <xf numFmtId="0" fontId="3" fillId="7" borderId="11" xfId="0" applyFont="1" applyFill="1" applyBorder="1" applyAlignment="1">
      <alignment horizontal="center"/>
    </xf>
    <xf numFmtId="0" fontId="3" fillId="7" borderId="12" xfId="0" applyFont="1" applyFill="1" applyBorder="1" applyAlignment="1">
      <alignment horizontal="center"/>
    </xf>
    <xf numFmtId="0" fontId="3" fillId="7" borderId="13" xfId="0" applyFont="1" applyFill="1" applyBorder="1" applyAlignment="1">
      <alignment horizontal="center"/>
    </xf>
    <xf numFmtId="0" fontId="3" fillId="13" borderId="0" xfId="3" applyFont="1" applyFill="1" applyAlignment="1">
      <alignment horizontal="right"/>
    </xf>
    <xf numFmtId="0" fontId="12" fillId="0" borderId="27" xfId="0" applyFont="1" applyBorder="1" applyAlignment="1">
      <alignment horizontal="center"/>
    </xf>
    <xf numFmtId="0" fontId="12" fillId="0" borderId="28" xfId="0" applyFont="1" applyBorder="1" applyAlignment="1">
      <alignment horizontal="center"/>
    </xf>
    <xf numFmtId="0" fontId="12" fillId="0" borderId="29" xfId="0" applyFont="1" applyBorder="1" applyAlignment="1">
      <alignment horizontal="center"/>
    </xf>
    <xf numFmtId="0" fontId="11" fillId="0" borderId="28" xfId="0" applyFont="1" applyBorder="1"/>
    <xf numFmtId="0" fontId="11" fillId="0" borderId="29" xfId="0" applyFont="1" applyBorder="1"/>
    <xf numFmtId="0" fontId="10" fillId="5" borderId="36" xfId="0" applyFont="1" applyFill="1" applyBorder="1" applyAlignment="1">
      <alignment horizontal="right"/>
    </xf>
    <xf numFmtId="0" fontId="11" fillId="0" borderId="36" xfId="0" applyFont="1" applyBorder="1" applyAlignment="1">
      <alignment horizontal="right"/>
    </xf>
    <xf numFmtId="0" fontId="11" fillId="0" borderId="37" xfId="0" applyFont="1" applyBorder="1" applyAlignment="1">
      <alignment horizontal="right"/>
    </xf>
    <xf numFmtId="0" fontId="12" fillId="4" borderId="0" xfId="0" applyFont="1" applyFill="1" applyAlignment="1">
      <alignment horizontal="right"/>
    </xf>
    <xf numFmtId="0" fontId="11" fillId="0" borderId="0" xfId="0" applyFont="1" applyAlignment="1">
      <alignment horizontal="right"/>
    </xf>
    <xf numFmtId="0" fontId="11" fillId="0" borderId="30" xfId="0" applyFont="1" applyBorder="1" applyAlignment="1">
      <alignment horizontal="right"/>
    </xf>
    <xf numFmtId="0" fontId="15" fillId="12" borderId="14" xfId="0" applyFont="1" applyFill="1" applyBorder="1" applyAlignment="1">
      <alignment horizontal="right"/>
    </xf>
    <xf numFmtId="0" fontId="15" fillId="12" borderId="0" xfId="0" applyFont="1" applyFill="1" applyAlignment="1">
      <alignment horizontal="right"/>
    </xf>
    <xf numFmtId="0" fontId="15" fillId="12" borderId="30" xfId="0" applyFont="1" applyFill="1" applyBorder="1" applyAlignment="1">
      <alignment horizontal="right"/>
    </xf>
    <xf numFmtId="0" fontId="3" fillId="14" borderId="7" xfId="0" applyFont="1" applyFill="1" applyBorder="1" applyAlignment="1">
      <alignment horizontal="center"/>
    </xf>
    <xf numFmtId="0" fontId="1" fillId="13" borderId="14" xfId="6" applyFont="1" applyFill="1" applyBorder="1" applyAlignment="1">
      <alignment horizontal="left" wrapText="1"/>
    </xf>
    <xf numFmtId="0" fontId="1" fillId="13" borderId="0" xfId="6" applyFont="1" applyFill="1" applyAlignment="1">
      <alignment horizontal="left" wrapText="1"/>
    </xf>
    <xf numFmtId="0" fontId="5" fillId="0" borderId="0" xfId="0" applyFont="1" applyAlignment="1">
      <alignment horizontal="left"/>
    </xf>
    <xf numFmtId="0" fontId="3" fillId="3" borderId="7" xfId="0" applyFont="1" applyFill="1" applyBorder="1" applyAlignment="1">
      <alignment horizontal="right"/>
    </xf>
    <xf numFmtId="0" fontId="3" fillId="3" borderId="10" xfId="0" applyFont="1" applyFill="1" applyBorder="1" applyAlignment="1">
      <alignment horizontal="right"/>
    </xf>
    <xf numFmtId="0" fontId="5" fillId="11" borderId="14" xfId="0" applyFont="1" applyFill="1" applyBorder="1" applyAlignment="1">
      <alignment horizontal="left"/>
    </xf>
    <xf numFmtId="0" fontId="5" fillId="11" borderId="0" xfId="0" applyFont="1" applyFill="1" applyAlignment="1">
      <alignment horizontal="left"/>
    </xf>
    <xf numFmtId="0" fontId="3" fillId="18" borderId="14" xfId="0" applyFont="1" applyFill="1" applyBorder="1" applyAlignment="1">
      <alignment horizontal="left"/>
    </xf>
    <xf numFmtId="0" fontId="0" fillId="18" borderId="0" xfId="0" applyFill="1" applyAlignment="1">
      <alignment horizontal="left"/>
    </xf>
    <xf numFmtId="0" fontId="7" fillId="2" borderId="1" xfId="3" applyFont="1" applyFill="1" applyBorder="1" applyAlignment="1">
      <alignment horizontal="right"/>
    </xf>
    <xf numFmtId="0" fontId="3" fillId="2" borderId="1" xfId="3" applyFont="1" applyFill="1" applyBorder="1" applyAlignment="1">
      <alignment horizontal="right"/>
    </xf>
    <xf numFmtId="0" fontId="3" fillId="0" borderId="20" xfId="0" applyFont="1" applyBorder="1" applyAlignment="1">
      <alignment horizontal="right"/>
    </xf>
    <xf numFmtId="0" fontId="3" fillId="0" borderId="8" xfId="0" applyFont="1" applyBorder="1" applyAlignment="1">
      <alignment horizontal="right"/>
    </xf>
    <xf numFmtId="0" fontId="3" fillId="8" borderId="11" xfId="0" applyFont="1" applyFill="1" applyBorder="1" applyAlignment="1">
      <alignment horizontal="right"/>
    </xf>
    <xf numFmtId="0" fontId="3" fillId="8" borderId="12" xfId="0" applyFont="1" applyFill="1" applyBorder="1" applyAlignment="1">
      <alignment horizontal="right"/>
    </xf>
    <xf numFmtId="0" fontId="3" fillId="8" borderId="46" xfId="0" applyFont="1" applyFill="1" applyBorder="1" applyAlignment="1">
      <alignment horizontal="right"/>
    </xf>
    <xf numFmtId="0" fontId="12" fillId="0" borderId="6" xfId="0" applyFont="1" applyBorder="1" applyAlignment="1">
      <alignment horizontal="right"/>
    </xf>
    <xf numFmtId="0" fontId="12" fillId="0" borderId="7" xfId="0" applyFont="1" applyBorder="1" applyAlignment="1">
      <alignment horizontal="right"/>
    </xf>
    <xf numFmtId="0" fontId="12" fillId="0" borderId="47" xfId="0" applyFont="1" applyBorder="1" applyAlignment="1">
      <alignment horizontal="right"/>
    </xf>
    <xf numFmtId="0" fontId="15" fillId="6" borderId="6" xfId="0" applyFont="1" applyFill="1" applyBorder="1" applyAlignment="1">
      <alignment horizontal="right"/>
    </xf>
    <xf numFmtId="0" fontId="15" fillId="6" borderId="7" xfId="0" applyFont="1" applyFill="1" applyBorder="1" applyAlignment="1">
      <alignment horizontal="right"/>
    </xf>
    <xf numFmtId="0" fontId="15" fillId="6" borderId="47" xfId="0" applyFont="1" applyFill="1" applyBorder="1" applyAlignment="1">
      <alignment horizontal="right"/>
    </xf>
    <xf numFmtId="0" fontId="15" fillId="12" borderId="14" xfId="0" applyFont="1" applyFill="1" applyBorder="1" applyAlignment="1">
      <alignment horizontal="left"/>
    </xf>
    <xf numFmtId="0" fontId="15" fillId="12" borderId="0" xfId="0" applyFont="1" applyFill="1" applyAlignment="1">
      <alignment horizontal="left"/>
    </xf>
    <xf numFmtId="0" fontId="23" fillId="12" borderId="14" xfId="0" applyFont="1" applyFill="1" applyBorder="1" applyAlignment="1">
      <alignment horizontal="left"/>
    </xf>
    <xf numFmtId="0" fontId="23" fillId="12" borderId="0" xfId="0" applyFont="1" applyFill="1" applyAlignment="1">
      <alignment horizontal="left"/>
    </xf>
    <xf numFmtId="0" fontId="0" fillId="0" borderId="14" xfId="0" applyBorder="1" applyAlignment="1">
      <alignment horizontal="left"/>
    </xf>
    <xf numFmtId="0" fontId="0" fillId="0" borderId="0" xfId="0" applyAlignment="1">
      <alignment horizontal="left"/>
    </xf>
    <xf numFmtId="0" fontId="3" fillId="0" borderId="0" xfId="0" applyFont="1" applyAlignment="1">
      <alignment horizontal="left"/>
    </xf>
    <xf numFmtId="0" fontId="0" fillId="0" borderId="0" xfId="0" applyAlignment="1">
      <alignment horizontal="center"/>
    </xf>
    <xf numFmtId="0" fontId="5" fillId="0" borderId="0" xfId="0" applyFont="1" applyAlignment="1">
      <alignment horizontal="center"/>
    </xf>
    <xf numFmtId="0" fontId="1" fillId="11" borderId="15" xfId="0" applyFont="1" applyFill="1" applyBorder="1" applyAlignment="1">
      <alignment horizontal="center"/>
    </xf>
  </cellXfs>
  <cellStyles count="9">
    <cellStyle name="Currency" xfId="1" builtinId="4"/>
    <cellStyle name="Currency 4" xfId="4" xr:uid="{88C6EA7C-7B45-49F1-84FD-B2493723AF65}"/>
    <cellStyle name="Hyperlink" xfId="8" builtinId="8"/>
    <cellStyle name="Normal" xfId="0" builtinId="0"/>
    <cellStyle name="Normal 2 2" xfId="6" xr:uid="{0F06FA95-53D0-456F-8A7D-DD89D2034930}"/>
    <cellStyle name="Normal 2 3" xfId="7" xr:uid="{1E8787E9-1846-445A-B682-28693BAF6F3E}"/>
    <cellStyle name="Normal 3" xfId="3" xr:uid="{6AE82E06-7476-4BEB-A3AD-D8939EDBF0F0}"/>
    <cellStyle name="Percent" xfId="2" builtinId="5"/>
    <cellStyle name="Percent 2" xfId="5" xr:uid="{CFDA9518-D2EA-4D5B-A3F3-DAEB05182713}"/>
  </cellStyles>
  <dxfs count="0"/>
  <tableStyles count="0" defaultTableStyle="TableStyleMedium2" defaultPivotStyle="PivotStyleLight16"/>
  <colors>
    <mruColors>
      <color rgb="FF66FF99"/>
      <color rgb="FFFFFF66"/>
      <color rgb="FFFFCCCC"/>
      <color rgb="FFFF79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stampduty.calculatorsaustralia.com.au/"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27D4-3B66-4552-9287-C170AA163D2E}">
  <sheetPr>
    <pageSetUpPr fitToPage="1"/>
  </sheetPr>
  <dimension ref="A1:R223"/>
  <sheetViews>
    <sheetView tabSelected="1" topLeftCell="A158" zoomScale="70" zoomScaleNormal="70" workbookViewId="0">
      <selection activeCell="H170" sqref="H170"/>
    </sheetView>
  </sheetViews>
  <sheetFormatPr defaultRowHeight="14.5"/>
  <cols>
    <col min="1" max="1" width="13.7265625" customWidth="1"/>
    <col min="2" max="2" width="11" customWidth="1"/>
    <col min="3" max="3" width="12.54296875" customWidth="1"/>
    <col min="4" max="4" width="10" customWidth="1"/>
    <col min="5" max="5" width="12.81640625" customWidth="1"/>
    <col min="6" max="6" width="10.1796875" bestFit="1" customWidth="1"/>
    <col min="7" max="7" width="11.90625" customWidth="1"/>
    <col min="8" max="8" width="16.36328125" customWidth="1"/>
    <col min="9" max="9" width="14.6328125" bestFit="1" customWidth="1"/>
    <col min="11" max="11" width="13.6328125" bestFit="1" customWidth="1"/>
  </cols>
  <sheetData>
    <row r="1" spans="1:9">
      <c r="A1" s="189" t="s">
        <v>106</v>
      </c>
      <c r="B1" s="189"/>
      <c r="C1" s="189"/>
      <c r="D1" s="189"/>
      <c r="E1" s="189"/>
      <c r="F1" s="189"/>
      <c r="G1" s="189"/>
      <c r="H1" s="189"/>
      <c r="I1" s="189"/>
    </row>
    <row r="2" spans="1:9" ht="4" customHeight="1">
      <c r="A2" s="6"/>
      <c r="B2" s="6"/>
      <c r="C2" s="6"/>
      <c r="D2" s="6"/>
      <c r="E2" s="6"/>
      <c r="F2" s="6"/>
      <c r="G2" s="6"/>
      <c r="H2" s="6"/>
      <c r="I2" s="6"/>
    </row>
    <row r="3" spans="1:9">
      <c r="A3" s="189" t="s">
        <v>0</v>
      </c>
      <c r="B3" s="190"/>
      <c r="C3" s="212"/>
      <c r="D3" s="213"/>
      <c r="E3" s="213"/>
      <c r="F3" s="213"/>
      <c r="G3" s="213"/>
      <c r="H3" s="213"/>
      <c r="I3" s="214"/>
    </row>
    <row r="4" spans="1:9" ht="5.5" customHeight="1" thickBot="1">
      <c r="A4" s="6"/>
      <c r="B4" s="6"/>
      <c r="C4" s="6"/>
      <c r="D4" s="6"/>
      <c r="E4" s="6"/>
      <c r="F4" s="6"/>
      <c r="G4" s="6"/>
      <c r="H4" s="6"/>
      <c r="I4" s="6"/>
    </row>
    <row r="5" spans="1:9">
      <c r="A5" s="209" t="s">
        <v>1</v>
      </c>
      <c r="B5" s="210"/>
      <c r="C5" s="210"/>
      <c r="D5" s="210"/>
      <c r="E5" s="210"/>
      <c r="F5" s="210"/>
      <c r="G5" s="210"/>
      <c r="H5" s="210"/>
      <c r="I5" s="211"/>
    </row>
    <row r="6" spans="1:9">
      <c r="A6" s="199" t="s">
        <v>109</v>
      </c>
      <c r="B6" s="200"/>
      <c r="C6" s="8"/>
      <c r="D6" s="8"/>
      <c r="E6" s="8"/>
      <c r="F6" s="8"/>
      <c r="G6" s="8"/>
      <c r="H6" s="8"/>
      <c r="I6" s="9"/>
    </row>
    <row r="7" spans="1:9">
      <c r="A7" s="37" t="s">
        <v>113</v>
      </c>
      <c r="B7" s="38"/>
      <c r="C7" s="38"/>
      <c r="D7" s="38"/>
      <c r="E7" s="38"/>
      <c r="F7" s="38"/>
      <c r="G7" s="39"/>
      <c r="H7" s="11"/>
      <c r="I7" s="9"/>
    </row>
    <row r="8" spans="1:9" ht="7.5" customHeight="1">
      <c r="A8" s="10"/>
      <c r="B8" s="8"/>
      <c r="C8" s="8"/>
      <c r="D8" s="8"/>
      <c r="E8" s="8"/>
      <c r="F8" s="8"/>
      <c r="G8" s="8"/>
      <c r="H8" s="35"/>
      <c r="I8" s="9"/>
    </row>
    <row r="9" spans="1:9" ht="26">
      <c r="A9" s="191" t="s">
        <v>114</v>
      </c>
      <c r="B9" s="192"/>
      <c r="C9" s="192"/>
      <c r="D9" s="192"/>
      <c r="E9" s="44"/>
      <c r="F9" s="42" t="s">
        <v>111</v>
      </c>
      <c r="G9" s="201" t="s">
        <v>112</v>
      </c>
      <c r="H9" s="201"/>
      <c r="I9" s="202"/>
    </row>
    <row r="10" spans="1:9" ht="4" customHeight="1">
      <c r="A10" s="10"/>
      <c r="B10" s="8"/>
      <c r="C10" s="8"/>
      <c r="D10" s="8"/>
      <c r="E10" s="8"/>
      <c r="F10" s="8"/>
      <c r="G10" s="8"/>
      <c r="H10" s="35"/>
      <c r="I10" s="9"/>
    </row>
    <row r="11" spans="1:9">
      <c r="A11" s="199" t="s">
        <v>115</v>
      </c>
      <c r="B11" s="200"/>
      <c r="C11" s="200"/>
      <c r="D11" s="200"/>
      <c r="E11" s="200"/>
      <c r="F11" s="200"/>
      <c r="G11" s="8"/>
      <c r="H11" s="35"/>
      <c r="I11" s="9"/>
    </row>
    <row r="12" spans="1:9">
      <c r="A12" s="10" t="s">
        <v>108</v>
      </c>
      <c r="B12" s="8"/>
      <c r="C12" s="8"/>
      <c r="D12" s="8"/>
      <c r="E12" s="8"/>
      <c r="F12" s="8"/>
      <c r="G12" s="8"/>
      <c r="H12" s="36"/>
      <c r="I12" s="9"/>
    </row>
    <row r="13" spans="1:9">
      <c r="A13" s="10" t="s">
        <v>110</v>
      </c>
      <c r="B13" s="8"/>
      <c r="C13" s="8"/>
      <c r="D13" s="8"/>
      <c r="E13" s="8"/>
      <c r="F13" s="8"/>
      <c r="G13" s="8"/>
      <c r="H13" s="36"/>
      <c r="I13" s="9"/>
    </row>
    <row r="14" spans="1:9" ht="8" customHeight="1">
      <c r="A14" s="10"/>
      <c r="B14" s="8"/>
      <c r="C14" s="8"/>
      <c r="D14" s="8"/>
      <c r="E14" s="8"/>
      <c r="F14" s="8"/>
      <c r="G14" s="8"/>
      <c r="H14" s="43"/>
      <c r="I14" s="9"/>
    </row>
    <row r="15" spans="1:9" ht="26">
      <c r="A15" s="191" t="s">
        <v>114</v>
      </c>
      <c r="B15" s="192"/>
      <c r="C15" s="192"/>
      <c r="D15" s="192"/>
      <c r="E15" s="44"/>
      <c r="F15" s="42" t="s">
        <v>111</v>
      </c>
      <c r="G15" s="201" t="s">
        <v>112</v>
      </c>
      <c r="H15" s="201"/>
      <c r="I15" s="202"/>
    </row>
    <row r="16" spans="1:9" ht="5" customHeight="1">
      <c r="A16" s="10"/>
      <c r="B16" s="8"/>
      <c r="C16" s="8"/>
      <c r="D16" s="8"/>
      <c r="E16" s="8"/>
      <c r="F16" s="8"/>
      <c r="G16" s="8"/>
      <c r="H16" s="43"/>
      <c r="I16" s="9"/>
    </row>
    <row r="17" spans="1:9">
      <c r="A17" s="199" t="s">
        <v>116</v>
      </c>
      <c r="B17" s="200"/>
      <c r="C17" s="200"/>
      <c r="D17" s="200"/>
      <c r="E17" s="200"/>
      <c r="F17" s="200"/>
      <c r="G17" s="8"/>
      <c r="H17" s="43"/>
      <c r="I17" s="9"/>
    </row>
    <row r="18" spans="1:9">
      <c r="A18" s="10" t="s">
        <v>110</v>
      </c>
      <c r="B18" s="8"/>
      <c r="C18" s="8"/>
      <c r="D18" s="8"/>
      <c r="E18" s="8"/>
      <c r="F18" s="8"/>
      <c r="G18" s="8"/>
      <c r="H18" s="36"/>
      <c r="I18" s="9"/>
    </row>
    <row r="19" spans="1:9">
      <c r="A19" s="10"/>
      <c r="B19" s="8"/>
      <c r="C19" s="8"/>
      <c r="D19" s="8"/>
      <c r="E19" s="8"/>
      <c r="F19" s="8"/>
      <c r="G19" s="8"/>
      <c r="H19" s="43"/>
      <c r="I19" s="9"/>
    </row>
    <row r="20" spans="1:9">
      <c r="A20" s="7"/>
      <c r="B20" s="8"/>
      <c r="C20" s="8"/>
      <c r="D20" s="8"/>
      <c r="E20" s="8"/>
      <c r="F20" s="8"/>
      <c r="G20" s="8"/>
      <c r="H20" s="8"/>
      <c r="I20" s="9"/>
    </row>
    <row r="21" spans="1:9">
      <c r="A21" s="10" t="s">
        <v>2</v>
      </c>
      <c r="B21" s="8"/>
      <c r="C21" s="8"/>
      <c r="D21" s="8"/>
      <c r="E21" s="8"/>
      <c r="F21" s="8"/>
      <c r="G21" s="8"/>
      <c r="H21" s="8"/>
      <c r="I21" s="9"/>
    </row>
    <row r="22" spans="1:9">
      <c r="A22" s="7"/>
      <c r="B22" s="8" t="s">
        <v>3</v>
      </c>
      <c r="C22" s="8"/>
      <c r="D22" s="8"/>
      <c r="E22" s="8"/>
      <c r="F22" s="8"/>
      <c r="G22" s="24"/>
      <c r="H22" s="12">
        <f>SUM(H7+H12+H13+H18)*G22</f>
        <v>0</v>
      </c>
      <c r="I22" s="9"/>
    </row>
    <row r="23" spans="1:9">
      <c r="A23" s="7"/>
      <c r="B23" s="8" t="s">
        <v>4</v>
      </c>
      <c r="C23" s="8"/>
      <c r="D23" s="8"/>
      <c r="E23" s="8"/>
      <c r="F23" s="8"/>
      <c r="G23" s="8"/>
      <c r="H23" s="11"/>
      <c r="I23" s="9"/>
    </row>
    <row r="24" spans="1:9">
      <c r="A24" s="7"/>
      <c r="B24" s="8" t="s">
        <v>5</v>
      </c>
      <c r="C24" s="8"/>
      <c r="D24" s="8"/>
      <c r="E24" s="8"/>
      <c r="F24" s="8"/>
      <c r="G24" s="8"/>
      <c r="H24" s="11"/>
      <c r="I24" s="9"/>
    </row>
    <row r="25" spans="1:9">
      <c r="A25" s="7"/>
      <c r="B25" s="8" t="s">
        <v>6</v>
      </c>
      <c r="C25" s="8"/>
      <c r="D25" s="8"/>
      <c r="E25" s="8"/>
      <c r="F25" s="8"/>
      <c r="G25" s="8"/>
      <c r="H25" s="11"/>
      <c r="I25" s="9"/>
    </row>
    <row r="26" spans="1:9">
      <c r="A26" s="7"/>
      <c r="B26" s="198" t="s">
        <v>107</v>
      </c>
      <c r="C26" s="198"/>
      <c r="D26" s="198"/>
      <c r="E26" s="198"/>
      <c r="F26" s="198"/>
      <c r="G26" s="8"/>
      <c r="H26" s="12" cm="1">
        <f t="array" ref="H26">IFERROR(_xlfn.IFS((H18 - H48) / 11 &gt; 0, (H18 - H48) / 11, TRUE, ((H12 + H13 - H48) / 11) * (H13 / (H12 + H13))), 0)</f>
        <v>0</v>
      </c>
      <c r="I26" s="9"/>
    </row>
    <row r="27" spans="1:9">
      <c r="A27" s="7"/>
      <c r="B27" s="222"/>
      <c r="C27" s="223"/>
      <c r="D27" s="223"/>
      <c r="E27" s="223"/>
      <c r="F27" s="224"/>
      <c r="G27" s="8"/>
      <c r="H27" s="11"/>
      <c r="I27" s="9"/>
    </row>
    <row r="28" spans="1:9">
      <c r="A28" s="7"/>
      <c r="B28" s="222"/>
      <c r="C28" s="225"/>
      <c r="D28" s="225"/>
      <c r="E28" s="225"/>
      <c r="F28" s="226"/>
      <c r="G28" s="8"/>
      <c r="H28" s="11"/>
      <c r="I28" s="9"/>
    </row>
    <row r="29" spans="1:9">
      <c r="A29" s="7"/>
      <c r="B29" s="222"/>
      <c r="C29" s="225"/>
      <c r="D29" s="225"/>
      <c r="E29" s="225"/>
      <c r="F29" s="226"/>
      <c r="G29" s="8"/>
      <c r="H29" s="11"/>
      <c r="I29" s="9"/>
    </row>
    <row r="30" spans="1:9">
      <c r="A30" s="7"/>
      <c r="B30" s="222"/>
      <c r="C30" s="225"/>
      <c r="D30" s="225"/>
      <c r="E30" s="225"/>
      <c r="F30" s="226"/>
      <c r="G30" s="8"/>
      <c r="H30" s="11"/>
      <c r="I30" s="9"/>
    </row>
    <row r="31" spans="1:9" ht="6" customHeight="1">
      <c r="A31" s="7"/>
      <c r="B31" s="8"/>
      <c r="C31" s="8"/>
      <c r="D31" s="8"/>
      <c r="E31" s="8"/>
      <c r="F31" s="8"/>
      <c r="G31" s="8"/>
      <c r="H31" s="8"/>
      <c r="I31" s="9"/>
    </row>
    <row r="32" spans="1:9">
      <c r="A32" s="7"/>
      <c r="B32" s="8"/>
      <c r="C32" s="8"/>
      <c r="D32" s="8"/>
      <c r="E32" s="8"/>
      <c r="F32" s="230" t="s">
        <v>7</v>
      </c>
      <c r="G32" s="231"/>
      <c r="H32" s="232"/>
      <c r="I32" s="13">
        <f>SUM(H22:H30)</f>
        <v>0</v>
      </c>
    </row>
    <row r="33" spans="1:9" ht="6" customHeight="1" thickBot="1">
      <c r="A33" s="14"/>
      <c r="B33" s="15"/>
      <c r="C33" s="15"/>
      <c r="D33" s="15"/>
      <c r="E33" s="15"/>
      <c r="F33" s="15"/>
      <c r="G33" s="15"/>
      <c r="H33" s="15"/>
      <c r="I33" s="16"/>
    </row>
    <row r="34" spans="1:9" ht="15" thickBot="1">
      <c r="A34" s="17"/>
      <c r="B34" s="18"/>
      <c r="C34" s="18"/>
      <c r="D34" s="18"/>
      <c r="E34" s="18"/>
      <c r="F34" s="227" t="s">
        <v>42</v>
      </c>
      <c r="G34" s="228"/>
      <c r="H34" s="229"/>
      <c r="I34" s="19">
        <f>SUM(H7+H12+H13+H18)-I32</f>
        <v>0</v>
      </c>
    </row>
    <row r="35" spans="1:9" ht="5.5" customHeight="1" thickBot="1"/>
    <row r="36" spans="1:9">
      <c r="A36" s="215" t="s">
        <v>8</v>
      </c>
      <c r="B36" s="216"/>
      <c r="C36" s="216"/>
      <c r="D36" s="216"/>
      <c r="E36" s="216"/>
      <c r="F36" s="216"/>
      <c r="G36" s="216"/>
      <c r="H36" s="216"/>
      <c r="I36" s="217"/>
    </row>
    <row r="37" spans="1:9" ht="6" customHeight="1">
      <c r="A37" s="74"/>
      <c r="B37" s="75"/>
      <c r="C37" s="75"/>
      <c r="D37" s="75"/>
      <c r="E37" s="75"/>
      <c r="F37" s="75"/>
      <c r="G37" s="75"/>
      <c r="H37" s="75"/>
      <c r="I37" s="76"/>
    </row>
    <row r="38" spans="1:9" ht="7.5" customHeight="1">
      <c r="A38" s="77"/>
      <c r="B38" s="75"/>
      <c r="C38" s="75"/>
      <c r="D38" s="75"/>
      <c r="E38" s="75"/>
      <c r="F38" s="75"/>
      <c r="G38" s="75"/>
      <c r="H38" s="75"/>
      <c r="I38" s="76"/>
    </row>
    <row r="39" spans="1:9" ht="15.5">
      <c r="A39" s="178" t="s">
        <v>34</v>
      </c>
      <c r="B39" s="179"/>
      <c r="C39" s="179"/>
      <c r="D39" s="179"/>
      <c r="E39" s="179"/>
      <c r="F39" s="179"/>
      <c r="G39" s="160"/>
      <c r="H39" s="176" cm="1">
        <f t="array" ref="H39">IFERROR(_xlfn.IFS(H215&lt;10%,H48-(I216-I215)),0)</f>
        <v>0</v>
      </c>
      <c r="I39" s="76"/>
    </row>
    <row r="40" spans="1:9">
      <c r="A40" s="78"/>
      <c r="B40" s="75"/>
      <c r="C40" s="75"/>
      <c r="D40" s="75"/>
      <c r="E40" s="75"/>
      <c r="F40" s="75"/>
      <c r="G40" s="75"/>
      <c r="H40" s="79"/>
      <c r="I40" s="76"/>
    </row>
    <row r="41" spans="1:9">
      <c r="A41" s="205" t="s">
        <v>135</v>
      </c>
      <c r="B41" s="206"/>
      <c r="C41" s="206"/>
      <c r="D41" s="120"/>
      <c r="E41" s="120"/>
      <c r="F41" s="120"/>
      <c r="G41" s="120"/>
      <c r="H41" s="120"/>
      <c r="I41" s="121"/>
    </row>
    <row r="42" spans="1:9">
      <c r="A42" s="70"/>
      <c r="B42" s="71"/>
      <c r="C42" s="71"/>
      <c r="D42" s="68"/>
      <c r="E42" s="68"/>
      <c r="F42" s="68"/>
      <c r="G42" s="68"/>
      <c r="H42" s="68"/>
      <c r="I42" s="69"/>
    </row>
    <row r="43" spans="1:9">
      <c r="A43" s="207" t="s">
        <v>149</v>
      </c>
      <c r="B43" s="208"/>
      <c r="C43" s="66"/>
      <c r="D43" s="180" t="s">
        <v>141</v>
      </c>
      <c r="E43" s="181"/>
      <c r="F43" s="181"/>
      <c r="G43" s="67"/>
      <c r="H43" s="72" t="s">
        <v>136</v>
      </c>
      <c r="I43" s="73" t="str">
        <f>IF(G43=0, "", C43/G43)</f>
        <v/>
      </c>
    </row>
    <row r="44" spans="1:9">
      <c r="A44" s="78"/>
      <c r="B44" s="75"/>
      <c r="C44" s="75"/>
      <c r="D44" s="75"/>
      <c r="E44" s="75"/>
      <c r="F44" s="75"/>
      <c r="G44" s="75"/>
      <c r="H44" s="79"/>
      <c r="I44" s="76"/>
    </row>
    <row r="45" spans="1:9">
      <c r="A45" s="122" t="s">
        <v>9</v>
      </c>
      <c r="B45" s="123"/>
      <c r="C45" s="123"/>
      <c r="D45" s="123"/>
      <c r="E45" s="123"/>
      <c r="F45" s="123"/>
      <c r="G45" s="123"/>
      <c r="H45" s="123"/>
      <c r="I45" s="124"/>
    </row>
    <row r="46" spans="1:9" ht="7.5" customHeight="1">
      <c r="A46" s="77"/>
      <c r="B46" s="75"/>
      <c r="C46" s="75"/>
      <c r="D46" s="75"/>
      <c r="E46" s="75"/>
      <c r="F46" s="75"/>
      <c r="G46" s="75"/>
      <c r="H46" s="75"/>
      <c r="I46" s="76"/>
    </row>
    <row r="47" spans="1:9">
      <c r="A47" s="80" t="s">
        <v>147</v>
      </c>
      <c r="B47" s="68"/>
      <c r="C47" s="68"/>
      <c r="D47" s="68"/>
      <c r="E47" s="68"/>
      <c r="F47" s="68"/>
      <c r="G47" s="68"/>
      <c r="H47" s="20"/>
      <c r="I47" s="76"/>
    </row>
    <row r="48" spans="1:9">
      <c r="A48" s="81" t="s">
        <v>43</v>
      </c>
      <c r="B48" s="68"/>
      <c r="C48" s="68"/>
      <c r="D48" s="68"/>
      <c r="E48" s="68"/>
      <c r="F48" s="68"/>
      <c r="G48" s="68"/>
      <c r="H48" s="20"/>
      <c r="I48" s="76"/>
    </row>
    <row r="49" spans="1:9">
      <c r="A49" s="81" t="s">
        <v>117</v>
      </c>
      <c r="B49" s="203" t="s">
        <v>118</v>
      </c>
      <c r="C49" s="203"/>
      <c r="D49" s="203"/>
      <c r="E49" s="203"/>
      <c r="F49" s="203"/>
      <c r="G49" s="204"/>
      <c r="H49" s="20"/>
      <c r="I49" s="76"/>
    </row>
    <row r="50" spans="1:9">
      <c r="A50" s="81" t="s">
        <v>10</v>
      </c>
      <c r="B50" s="68"/>
      <c r="C50" s="68"/>
      <c r="D50" s="68"/>
      <c r="E50" s="68"/>
      <c r="F50" s="68"/>
      <c r="G50" s="68"/>
      <c r="H50" s="20"/>
      <c r="I50" s="76"/>
    </row>
    <row r="51" spans="1:9">
      <c r="A51" s="81" t="s">
        <v>11</v>
      </c>
      <c r="B51" s="68"/>
      <c r="C51" s="68"/>
      <c r="D51" s="68"/>
      <c r="E51" s="68"/>
      <c r="F51" s="68"/>
      <c r="G51" s="68"/>
      <c r="H51" s="20"/>
      <c r="I51" s="76"/>
    </row>
    <row r="52" spans="1:9">
      <c r="A52" s="81" t="s">
        <v>12</v>
      </c>
      <c r="B52" s="68"/>
      <c r="C52" s="68"/>
      <c r="D52" s="68"/>
      <c r="E52" s="68"/>
      <c r="F52" s="68"/>
      <c r="G52" s="68"/>
      <c r="H52" s="112"/>
      <c r="I52" s="76"/>
    </row>
    <row r="53" spans="1:9">
      <c r="A53" s="74" t="s">
        <v>13</v>
      </c>
      <c r="B53" s="68"/>
      <c r="C53" s="68"/>
      <c r="D53" s="68"/>
      <c r="E53" s="68"/>
      <c r="F53" s="68"/>
      <c r="G53" s="68"/>
      <c r="H53" s="113"/>
      <c r="I53" s="76"/>
    </row>
    <row r="54" spans="1:9">
      <c r="A54" s="74" t="s">
        <v>13</v>
      </c>
      <c r="B54" s="75"/>
      <c r="C54" s="75"/>
      <c r="D54" s="75"/>
      <c r="E54" s="75"/>
      <c r="F54" s="75"/>
      <c r="G54" s="75"/>
      <c r="H54" s="4"/>
      <c r="I54" s="76"/>
    </row>
    <row r="55" spans="1:9" ht="6.5" customHeight="1">
      <c r="A55" s="74"/>
      <c r="B55" s="75"/>
      <c r="C55" s="75"/>
      <c r="D55" s="75"/>
      <c r="E55" s="75"/>
      <c r="F55" s="75"/>
      <c r="G55" s="75"/>
      <c r="H55" s="75"/>
      <c r="I55" s="76"/>
    </row>
    <row r="56" spans="1:9">
      <c r="A56" s="77" t="s">
        <v>14</v>
      </c>
      <c r="B56" s="75"/>
      <c r="C56" s="75"/>
      <c r="D56" s="75"/>
      <c r="E56" s="75"/>
      <c r="F56" s="75"/>
      <c r="G56" s="75"/>
      <c r="H56" s="75"/>
      <c r="I56" s="82">
        <f>SUM(H48:H54)</f>
        <v>0</v>
      </c>
    </row>
    <row r="57" spans="1:9" ht="6" customHeight="1">
      <c r="A57" s="74"/>
      <c r="B57" s="75"/>
      <c r="C57" s="75"/>
      <c r="D57" s="75"/>
      <c r="E57" s="75"/>
      <c r="F57" s="75"/>
      <c r="G57" s="75"/>
      <c r="H57" s="75"/>
      <c r="I57" s="76"/>
    </row>
    <row r="58" spans="1:9">
      <c r="A58" s="122" t="s">
        <v>15</v>
      </c>
      <c r="B58" s="123"/>
      <c r="C58" s="123"/>
      <c r="D58" s="123"/>
      <c r="E58" s="123"/>
      <c r="F58" s="123"/>
      <c r="G58" s="123"/>
      <c r="H58" s="123"/>
      <c r="I58" s="124"/>
    </row>
    <row r="59" spans="1:9" ht="7.5" customHeight="1">
      <c r="A59" s="74"/>
      <c r="B59" s="75"/>
      <c r="C59" s="75"/>
      <c r="D59" s="75"/>
      <c r="E59" s="75"/>
      <c r="F59" s="75"/>
      <c r="G59" s="75"/>
      <c r="H59" s="75"/>
      <c r="I59" s="76"/>
    </row>
    <row r="60" spans="1:9">
      <c r="A60" s="83" t="s">
        <v>16</v>
      </c>
      <c r="B60" s="84"/>
      <c r="C60" s="84"/>
      <c r="D60" s="84"/>
      <c r="E60" s="84"/>
      <c r="F60" s="84"/>
      <c r="G60" s="84"/>
      <c r="H60" s="21"/>
      <c r="I60" s="85"/>
    </row>
    <row r="61" spans="1:9">
      <c r="A61" s="83" t="s">
        <v>40</v>
      </c>
      <c r="B61" s="84"/>
      <c r="C61" s="84"/>
      <c r="D61" s="84"/>
      <c r="E61" s="84"/>
      <c r="F61" s="84"/>
      <c r="G61" s="22">
        <v>0.1</v>
      </c>
      <c r="H61" s="86">
        <f>IFERROR(SUM(H60*G61),0)</f>
        <v>0</v>
      </c>
      <c r="I61" s="85"/>
    </row>
    <row r="62" spans="1:9" ht="7.5" customHeight="1">
      <c r="A62" s="83"/>
      <c r="B62" s="84"/>
      <c r="C62" s="84"/>
      <c r="D62" s="84"/>
      <c r="E62" s="84"/>
      <c r="F62" s="84"/>
      <c r="G62" s="84"/>
      <c r="H62" s="84"/>
      <c r="I62" s="85"/>
    </row>
    <row r="63" spans="1:9">
      <c r="A63" s="83"/>
      <c r="B63" s="84"/>
      <c r="C63" s="84"/>
      <c r="D63" s="221" t="s">
        <v>17</v>
      </c>
      <c r="E63" s="221"/>
      <c r="F63" s="221"/>
      <c r="G63" s="221"/>
      <c r="H63" s="221"/>
      <c r="I63" s="88">
        <f>SUM(H60+H61)</f>
        <v>0</v>
      </c>
    </row>
    <row r="64" spans="1:9">
      <c r="A64" s="83"/>
      <c r="B64" s="84"/>
      <c r="C64" s="84"/>
      <c r="D64" s="87"/>
      <c r="E64" s="87"/>
      <c r="F64" s="87"/>
      <c r="G64" s="87"/>
      <c r="H64" s="87"/>
      <c r="I64" s="89"/>
    </row>
    <row r="65" spans="1:9">
      <c r="A65" s="125" t="s">
        <v>51</v>
      </c>
      <c r="B65" s="126"/>
      <c r="C65" s="126"/>
      <c r="D65" s="126"/>
      <c r="E65" s="126"/>
      <c r="F65" s="126"/>
      <c r="G65" s="126"/>
      <c r="H65" s="126"/>
      <c r="I65" s="127"/>
    </row>
    <row r="66" spans="1:9" ht="7.5" customHeight="1">
      <c r="A66" s="81"/>
      <c r="B66" s="68"/>
      <c r="C66" s="68"/>
      <c r="D66" s="68"/>
      <c r="E66" s="68"/>
      <c r="F66" s="68"/>
      <c r="G66" s="68"/>
      <c r="H66" s="90"/>
      <c r="I66" s="69"/>
    </row>
    <row r="67" spans="1:9">
      <c r="A67" s="91" t="s">
        <v>52</v>
      </c>
      <c r="B67" s="68"/>
      <c r="C67" s="68"/>
      <c r="D67" s="68"/>
      <c r="E67" s="68"/>
      <c r="F67" s="68"/>
      <c r="G67" s="68"/>
      <c r="H67" s="68"/>
      <c r="I67" s="69"/>
    </row>
    <row r="68" spans="1:9">
      <c r="A68" s="81" t="s">
        <v>53</v>
      </c>
      <c r="B68" s="68"/>
      <c r="C68" s="68"/>
      <c r="D68" s="68"/>
      <c r="E68" s="68"/>
      <c r="F68" s="68"/>
      <c r="G68" s="68"/>
      <c r="H68" s="114"/>
      <c r="I68" s="69"/>
    </row>
    <row r="69" spans="1:9">
      <c r="A69" s="81" t="s">
        <v>54</v>
      </c>
      <c r="B69" s="68"/>
      <c r="C69" s="68"/>
      <c r="D69" s="68"/>
      <c r="E69" s="68"/>
      <c r="F69" s="68"/>
      <c r="G69" s="68"/>
      <c r="H69" s="114"/>
      <c r="I69" s="69"/>
    </row>
    <row r="70" spans="1:9">
      <c r="A70" s="81" t="s">
        <v>55</v>
      </c>
      <c r="B70" s="68"/>
      <c r="C70" s="68"/>
      <c r="D70" s="68"/>
      <c r="E70" s="68"/>
      <c r="F70" s="68"/>
      <c r="G70" s="68"/>
      <c r="H70" s="115"/>
      <c r="I70" s="69"/>
    </row>
    <row r="71" spans="1:9">
      <c r="A71" s="81" t="s">
        <v>56</v>
      </c>
      <c r="B71" s="68"/>
      <c r="C71" s="68"/>
      <c r="D71" s="68"/>
      <c r="E71" s="68"/>
      <c r="F71" s="68"/>
      <c r="G71" s="68"/>
      <c r="H71" s="115"/>
      <c r="I71" s="69"/>
    </row>
    <row r="72" spans="1:9">
      <c r="A72" s="81"/>
      <c r="B72" s="68"/>
      <c r="C72" s="68"/>
      <c r="D72" s="68"/>
      <c r="E72" s="68"/>
      <c r="F72" s="68"/>
      <c r="G72" s="68"/>
      <c r="H72" s="68"/>
      <c r="I72" s="69"/>
    </row>
    <row r="73" spans="1:9">
      <c r="A73" s="91" t="s">
        <v>57</v>
      </c>
      <c r="B73" s="68"/>
      <c r="C73" s="68"/>
      <c r="D73" s="68"/>
      <c r="E73" s="68"/>
      <c r="F73" s="68"/>
      <c r="G73" s="68"/>
      <c r="H73" s="68"/>
      <c r="I73" s="69"/>
    </row>
    <row r="74" spans="1:9">
      <c r="A74" s="81" t="s">
        <v>58</v>
      </c>
      <c r="B74" s="68"/>
      <c r="C74" s="68"/>
      <c r="D74" s="68"/>
      <c r="E74" s="68"/>
      <c r="F74" s="68"/>
      <c r="G74" s="68"/>
      <c r="H74" s="114"/>
      <c r="I74" s="69"/>
    </row>
    <row r="75" spans="1:9">
      <c r="A75" s="81" t="s">
        <v>59</v>
      </c>
      <c r="B75" s="68"/>
      <c r="C75" s="68"/>
      <c r="D75" s="68"/>
      <c r="E75" s="68"/>
      <c r="F75" s="68"/>
      <c r="G75" s="68"/>
      <c r="H75" s="114"/>
      <c r="I75" s="69"/>
    </row>
    <row r="76" spans="1:9">
      <c r="A76" s="81" t="s">
        <v>60</v>
      </c>
      <c r="B76" s="68"/>
      <c r="C76" s="68"/>
      <c r="D76" s="68"/>
      <c r="E76" s="68"/>
      <c r="F76" s="68"/>
      <c r="G76" s="68"/>
      <c r="H76" s="114"/>
      <c r="I76" s="69"/>
    </row>
    <row r="77" spans="1:9">
      <c r="A77" s="81" t="s">
        <v>61</v>
      </c>
      <c r="B77" s="68"/>
      <c r="C77" s="68"/>
      <c r="D77" s="68"/>
      <c r="E77" s="68"/>
      <c r="F77" s="68"/>
      <c r="G77" s="68"/>
      <c r="H77" s="114"/>
      <c r="I77" s="69"/>
    </row>
    <row r="78" spans="1:9">
      <c r="A78" s="81"/>
      <c r="B78" s="68"/>
      <c r="C78" s="68"/>
      <c r="D78" s="68"/>
      <c r="E78" s="68"/>
      <c r="F78" s="68"/>
      <c r="G78" s="68"/>
      <c r="H78" s="68"/>
      <c r="I78" s="69"/>
    </row>
    <row r="79" spans="1:9">
      <c r="A79" s="91" t="s">
        <v>62</v>
      </c>
      <c r="B79" s="68"/>
      <c r="C79" s="68"/>
      <c r="D79" s="68"/>
      <c r="E79" s="68"/>
      <c r="F79" s="68"/>
      <c r="G79" s="68"/>
      <c r="H79" s="68"/>
      <c r="I79" s="69"/>
    </row>
    <row r="80" spans="1:9">
      <c r="A80" s="81" t="s">
        <v>63</v>
      </c>
      <c r="B80" s="68"/>
      <c r="C80" s="68"/>
      <c r="D80" s="68"/>
      <c r="E80" s="68"/>
      <c r="F80" s="68"/>
      <c r="G80" s="68"/>
      <c r="H80" s="114"/>
      <c r="I80" s="69"/>
    </row>
    <row r="81" spans="1:9">
      <c r="A81" s="81" t="s">
        <v>64</v>
      </c>
      <c r="B81" s="68"/>
      <c r="C81" s="68"/>
      <c r="D81" s="68"/>
      <c r="E81" s="68"/>
      <c r="F81" s="68"/>
      <c r="G81" s="68"/>
      <c r="H81" s="114"/>
      <c r="I81" s="69"/>
    </row>
    <row r="82" spans="1:9">
      <c r="A82" s="81" t="s">
        <v>65</v>
      </c>
      <c r="B82" s="68"/>
      <c r="C82" s="68"/>
      <c r="D82" s="68"/>
      <c r="E82" s="68"/>
      <c r="F82" s="68"/>
      <c r="G82" s="68"/>
      <c r="H82" s="114"/>
      <c r="I82" s="69"/>
    </row>
    <row r="83" spans="1:9">
      <c r="A83" s="81"/>
      <c r="B83" s="68"/>
      <c r="C83" s="68"/>
      <c r="D83" s="68"/>
      <c r="E83" s="68"/>
      <c r="F83" s="68"/>
      <c r="G83" s="68"/>
      <c r="H83" s="92"/>
      <c r="I83" s="69"/>
    </row>
    <row r="84" spans="1:9">
      <c r="A84" s="81"/>
      <c r="B84" s="68"/>
      <c r="C84" s="68"/>
      <c r="D84" s="68"/>
      <c r="E84" s="68"/>
      <c r="F84" s="93"/>
      <c r="G84" s="94"/>
      <c r="H84" s="94"/>
      <c r="I84" s="69"/>
    </row>
    <row r="85" spans="1:9">
      <c r="A85" s="91" t="s">
        <v>66</v>
      </c>
      <c r="B85" s="68"/>
      <c r="C85" s="68"/>
      <c r="D85" s="68"/>
      <c r="E85" s="68"/>
      <c r="F85" s="93"/>
      <c r="G85" s="94"/>
      <c r="H85" s="94"/>
      <c r="I85" s="69"/>
    </row>
    <row r="86" spans="1:9">
      <c r="A86" s="91"/>
      <c r="B86" s="68"/>
      <c r="C86" s="68"/>
      <c r="D86" s="68"/>
      <c r="E86" s="68"/>
      <c r="F86" s="93"/>
      <c r="G86" s="94"/>
      <c r="H86" s="94"/>
      <c r="I86" s="69"/>
    </row>
    <row r="87" spans="1:9">
      <c r="A87" s="128" t="s">
        <v>67</v>
      </c>
      <c r="B87" s="120"/>
      <c r="C87" s="120"/>
      <c r="D87" s="120"/>
      <c r="E87" s="120"/>
      <c r="F87" s="129"/>
      <c r="G87" s="130"/>
      <c r="H87" s="130"/>
      <c r="I87" s="121"/>
    </row>
    <row r="88" spans="1:9" ht="6.5" customHeight="1">
      <c r="A88" s="75"/>
      <c r="B88" s="75"/>
      <c r="C88" s="75"/>
      <c r="D88" s="75"/>
      <c r="E88" s="75"/>
      <c r="F88" s="75"/>
      <c r="G88" s="75"/>
      <c r="H88" s="75"/>
      <c r="I88" s="75"/>
    </row>
    <row r="89" spans="1:9">
      <c r="A89" s="81" t="s">
        <v>68</v>
      </c>
      <c r="B89" s="68"/>
      <c r="C89" s="68"/>
      <c r="D89" s="68"/>
      <c r="E89" s="68"/>
      <c r="F89" s="93"/>
      <c r="G89" s="94"/>
      <c r="H89" s="113"/>
      <c r="I89" s="69"/>
    </row>
    <row r="90" spans="1:9">
      <c r="A90" s="81" t="s">
        <v>69</v>
      </c>
      <c r="B90" s="68"/>
      <c r="C90" s="68"/>
      <c r="D90" s="68"/>
      <c r="E90" s="68"/>
      <c r="F90" s="93"/>
      <c r="G90" s="94"/>
      <c r="H90" s="113"/>
      <c r="I90" s="69"/>
    </row>
    <row r="91" spans="1:9">
      <c r="A91" s="95" t="s">
        <v>70</v>
      </c>
      <c r="B91" s="68"/>
      <c r="C91" s="68"/>
      <c r="D91" s="68"/>
      <c r="E91" s="68"/>
      <c r="F91" s="93"/>
      <c r="G91" s="94"/>
      <c r="H91" s="113"/>
      <c r="I91" s="69"/>
    </row>
    <row r="92" spans="1:9">
      <c r="A92" s="95" t="s">
        <v>71</v>
      </c>
      <c r="B92" s="68"/>
      <c r="C92" s="68"/>
      <c r="D92" s="68"/>
      <c r="E92" s="68"/>
      <c r="F92" s="93"/>
      <c r="G92" s="94"/>
      <c r="H92" s="113"/>
      <c r="I92" s="69"/>
    </row>
    <row r="93" spans="1:9">
      <c r="A93" s="95" t="s">
        <v>72</v>
      </c>
      <c r="B93" s="68"/>
      <c r="C93" s="68"/>
      <c r="D93" s="68"/>
      <c r="E93" s="68"/>
      <c r="F93" s="93"/>
      <c r="G93" s="94"/>
      <c r="H93" s="113"/>
      <c r="I93" s="69"/>
    </row>
    <row r="94" spans="1:9">
      <c r="A94" s="95" t="s">
        <v>73</v>
      </c>
      <c r="B94" s="68"/>
      <c r="C94" s="68"/>
      <c r="D94" s="68"/>
      <c r="E94" s="68"/>
      <c r="F94" s="93"/>
      <c r="G94" s="94"/>
      <c r="H94" s="113"/>
      <c r="I94" s="69"/>
    </row>
    <row r="95" spans="1:9">
      <c r="A95" s="95" t="s">
        <v>74</v>
      </c>
      <c r="B95" s="68"/>
      <c r="C95" s="68"/>
      <c r="D95" s="68"/>
      <c r="E95" s="68"/>
      <c r="F95" s="93"/>
      <c r="G95" s="94"/>
      <c r="H95" s="113"/>
      <c r="I95" s="69"/>
    </row>
    <row r="96" spans="1:9">
      <c r="A96" s="95" t="s">
        <v>75</v>
      </c>
      <c r="B96" s="68"/>
      <c r="C96" s="68"/>
      <c r="D96" s="68"/>
      <c r="E96" s="68"/>
      <c r="F96" s="93"/>
      <c r="G96" s="94"/>
      <c r="H96" s="113"/>
      <c r="I96" s="69"/>
    </row>
    <row r="97" spans="1:9">
      <c r="A97" s="95" t="s">
        <v>76</v>
      </c>
      <c r="B97" s="68"/>
      <c r="C97" s="68"/>
      <c r="D97" s="68"/>
      <c r="E97" s="68"/>
      <c r="F97" s="93"/>
      <c r="G97" s="94"/>
      <c r="H97" s="113"/>
      <c r="I97" s="69"/>
    </row>
    <row r="98" spans="1:9">
      <c r="A98" s="96" t="s">
        <v>77</v>
      </c>
      <c r="B98" s="68"/>
      <c r="C98" s="68"/>
      <c r="D98" s="68"/>
      <c r="E98" s="68"/>
      <c r="F98" s="93"/>
      <c r="G98" s="94"/>
      <c r="H98" s="113"/>
      <c r="I98" s="69"/>
    </row>
    <row r="99" spans="1:9">
      <c r="A99" s="96" t="s">
        <v>78</v>
      </c>
      <c r="B99" s="68"/>
      <c r="C99" s="68"/>
      <c r="D99" s="68"/>
      <c r="E99" s="68"/>
      <c r="F99" s="93"/>
      <c r="G99" s="94"/>
      <c r="H99" s="113"/>
      <c r="I99" s="69"/>
    </row>
    <row r="100" spans="1:9">
      <c r="A100" s="95" t="s">
        <v>79</v>
      </c>
      <c r="B100" s="68"/>
      <c r="C100" s="68"/>
      <c r="D100" s="68"/>
      <c r="E100" s="68"/>
      <c r="F100" s="93"/>
      <c r="G100" s="94"/>
      <c r="H100" s="113"/>
      <c r="I100" s="69"/>
    </row>
    <row r="101" spans="1:9">
      <c r="A101" s="95" t="s">
        <v>25</v>
      </c>
      <c r="B101" s="68"/>
      <c r="C101" s="68"/>
      <c r="D101" s="68"/>
      <c r="E101" s="68"/>
      <c r="F101" s="93"/>
      <c r="G101" s="94"/>
      <c r="H101" s="113"/>
      <c r="I101" s="69"/>
    </row>
    <row r="102" spans="1:9">
      <c r="A102" s="95" t="s">
        <v>25</v>
      </c>
      <c r="B102" s="68"/>
      <c r="C102" s="68"/>
      <c r="D102" s="68"/>
      <c r="E102" s="68"/>
      <c r="F102" s="93"/>
      <c r="G102" s="94"/>
      <c r="H102" s="113"/>
      <c r="I102" s="69"/>
    </row>
    <row r="103" spans="1:9">
      <c r="A103" s="95" t="s">
        <v>25</v>
      </c>
      <c r="B103" s="68"/>
      <c r="C103" s="68"/>
      <c r="D103" s="68"/>
      <c r="E103" s="68"/>
      <c r="F103" s="93"/>
      <c r="G103" s="94"/>
      <c r="H103" s="113"/>
      <c r="I103" s="69"/>
    </row>
    <row r="104" spans="1:9">
      <c r="A104" s="95"/>
      <c r="B104" s="68"/>
      <c r="C104" s="68"/>
      <c r="D104" s="68"/>
      <c r="E104" s="68"/>
      <c r="F104" s="93"/>
      <c r="G104" s="94"/>
      <c r="H104" s="75"/>
      <c r="I104" s="69"/>
    </row>
    <row r="105" spans="1:9">
      <c r="A105" s="131" t="s">
        <v>80</v>
      </c>
      <c r="B105" s="120"/>
      <c r="C105" s="120"/>
      <c r="D105" s="120"/>
      <c r="E105" s="120"/>
      <c r="F105" s="129"/>
      <c r="G105" s="130"/>
      <c r="H105" s="130"/>
      <c r="I105" s="121"/>
    </row>
    <row r="106" spans="1:9" ht="8" customHeight="1">
      <c r="A106" s="97"/>
      <c r="B106" s="68"/>
      <c r="C106" s="68"/>
      <c r="D106" s="68"/>
      <c r="E106" s="68"/>
      <c r="F106" s="93"/>
      <c r="G106" s="94"/>
      <c r="H106" s="94"/>
      <c r="I106" s="69"/>
    </row>
    <row r="107" spans="1:9" ht="14.5" customHeight="1">
      <c r="A107" s="237" t="s">
        <v>81</v>
      </c>
      <c r="B107" s="238"/>
      <c r="C107" s="238"/>
      <c r="D107" s="238"/>
      <c r="E107" s="238"/>
      <c r="F107" s="238"/>
      <c r="G107" s="94"/>
      <c r="H107" s="113"/>
      <c r="I107" s="69"/>
    </row>
    <row r="108" spans="1:9" ht="14.5" customHeight="1">
      <c r="A108" s="237" t="s">
        <v>82</v>
      </c>
      <c r="B108" s="238"/>
      <c r="C108" s="238"/>
      <c r="D108" s="238"/>
      <c r="E108" s="98"/>
      <c r="F108" s="93"/>
      <c r="G108" s="94"/>
      <c r="H108" s="113"/>
      <c r="I108" s="69"/>
    </row>
    <row r="109" spans="1:9" ht="14.5" customHeight="1">
      <c r="A109" s="237" t="s">
        <v>83</v>
      </c>
      <c r="B109" s="238"/>
      <c r="C109" s="238"/>
      <c r="D109" s="238"/>
      <c r="E109" s="98"/>
      <c r="F109" s="93"/>
      <c r="G109" s="94"/>
      <c r="H109" s="113"/>
      <c r="I109" s="69"/>
    </row>
    <row r="110" spans="1:9">
      <c r="A110" s="99" t="s">
        <v>84</v>
      </c>
      <c r="B110" s="75"/>
      <c r="C110" s="75"/>
      <c r="D110" s="75"/>
      <c r="E110" s="75"/>
      <c r="F110" s="93"/>
      <c r="G110" s="94"/>
      <c r="H110" s="113"/>
      <c r="I110" s="69"/>
    </row>
    <row r="111" spans="1:9">
      <c r="A111" s="99" t="s">
        <v>85</v>
      </c>
      <c r="B111" s="100"/>
      <c r="C111" s="100"/>
      <c r="D111" s="100"/>
      <c r="E111" s="100"/>
      <c r="F111" s="93"/>
      <c r="G111" s="94"/>
      <c r="H111" s="113"/>
      <c r="I111" s="69"/>
    </row>
    <row r="112" spans="1:9">
      <c r="A112" s="99" t="s">
        <v>86</v>
      </c>
      <c r="B112" s="68"/>
      <c r="C112" s="68"/>
      <c r="D112" s="68"/>
      <c r="E112" s="68"/>
      <c r="F112" s="93"/>
      <c r="G112" s="94"/>
      <c r="H112" s="113"/>
      <c r="I112" s="69"/>
    </row>
    <row r="113" spans="1:9">
      <c r="A113" s="99" t="s">
        <v>87</v>
      </c>
      <c r="B113" s="68"/>
      <c r="C113" s="68"/>
      <c r="D113" s="68"/>
      <c r="E113" s="68"/>
      <c r="F113" s="93"/>
      <c r="G113" s="94"/>
      <c r="H113" s="113"/>
      <c r="I113" s="69"/>
    </row>
    <row r="114" spans="1:9">
      <c r="A114" s="99" t="s">
        <v>88</v>
      </c>
      <c r="B114" s="68"/>
      <c r="C114" s="68"/>
      <c r="D114" s="68"/>
      <c r="E114" s="68"/>
      <c r="F114" s="93"/>
      <c r="G114" s="94"/>
      <c r="H114" s="113"/>
      <c r="I114" s="69"/>
    </row>
    <row r="115" spans="1:9">
      <c r="A115" s="99" t="s">
        <v>89</v>
      </c>
      <c r="B115" s="68"/>
      <c r="C115" s="68"/>
      <c r="D115" s="68"/>
      <c r="E115" s="68"/>
      <c r="F115" s="93"/>
      <c r="G115" s="94"/>
      <c r="H115" s="113"/>
      <c r="I115" s="69"/>
    </row>
    <row r="116" spans="1:9">
      <c r="A116" s="99" t="s">
        <v>90</v>
      </c>
      <c r="B116" s="68"/>
      <c r="C116" s="68"/>
      <c r="D116" s="68"/>
      <c r="E116" s="68"/>
      <c r="F116" s="93"/>
      <c r="G116" s="94"/>
      <c r="H116" s="113"/>
      <c r="I116" s="69"/>
    </row>
    <row r="117" spans="1:9">
      <c r="A117" s="99" t="s">
        <v>91</v>
      </c>
      <c r="B117" s="68"/>
      <c r="C117" s="68"/>
      <c r="D117" s="68"/>
      <c r="E117" s="68"/>
      <c r="F117" s="93"/>
      <c r="G117" s="94"/>
      <c r="H117" s="113"/>
      <c r="I117" s="69"/>
    </row>
    <row r="118" spans="1:9">
      <c r="A118" s="99" t="s">
        <v>92</v>
      </c>
      <c r="B118" s="68"/>
      <c r="C118" s="68"/>
      <c r="D118" s="68"/>
      <c r="E118" s="68"/>
      <c r="F118" s="93"/>
      <c r="G118" s="94"/>
      <c r="H118" s="113"/>
      <c r="I118" s="69"/>
    </row>
    <row r="119" spans="1:9">
      <c r="A119" s="95" t="s">
        <v>93</v>
      </c>
      <c r="B119" s="68"/>
      <c r="C119" s="68"/>
      <c r="D119" s="68"/>
      <c r="E119" s="68"/>
      <c r="F119" s="93"/>
      <c r="G119" s="94"/>
      <c r="H119" s="113"/>
      <c r="I119" s="69"/>
    </row>
    <row r="120" spans="1:9">
      <c r="A120" s="95" t="s">
        <v>94</v>
      </c>
      <c r="B120" s="68"/>
      <c r="C120" s="68"/>
      <c r="D120" s="68"/>
      <c r="E120" s="68"/>
      <c r="F120" s="93"/>
      <c r="G120" s="94"/>
      <c r="H120" s="113"/>
      <c r="I120" s="69"/>
    </row>
    <row r="121" spans="1:9">
      <c r="A121" s="95" t="s">
        <v>25</v>
      </c>
      <c r="B121" s="68"/>
      <c r="C121" s="68"/>
      <c r="D121" s="68"/>
      <c r="E121" s="68"/>
      <c r="F121" s="93"/>
      <c r="G121" s="94"/>
      <c r="H121" s="113"/>
      <c r="I121" s="69"/>
    </row>
    <row r="122" spans="1:9">
      <c r="A122" s="95" t="s">
        <v>25</v>
      </c>
      <c r="B122" s="68"/>
      <c r="C122" s="68"/>
      <c r="D122" s="68"/>
      <c r="E122" s="68"/>
      <c r="F122" s="93"/>
      <c r="G122" s="94"/>
      <c r="H122" s="113"/>
      <c r="I122" s="69"/>
    </row>
    <row r="123" spans="1:9">
      <c r="A123" s="99"/>
      <c r="B123" s="68"/>
      <c r="C123" s="68"/>
      <c r="D123" s="68"/>
      <c r="E123" s="68"/>
      <c r="F123" s="93"/>
      <c r="G123" s="94"/>
      <c r="H123" s="94"/>
      <c r="I123" s="69"/>
    </row>
    <row r="124" spans="1:9">
      <c r="A124" s="122" t="s">
        <v>95</v>
      </c>
      <c r="B124" s="123"/>
      <c r="C124" s="123"/>
      <c r="D124" s="123"/>
      <c r="E124" s="123"/>
      <c r="F124" s="123"/>
      <c r="G124" s="123"/>
      <c r="H124" s="123"/>
      <c r="I124" s="124"/>
    </row>
    <row r="125" spans="1:9" ht="9" customHeight="1">
      <c r="A125" s="77"/>
      <c r="B125" s="75"/>
      <c r="C125" s="75"/>
      <c r="D125" s="75"/>
      <c r="E125" s="75"/>
      <c r="F125" s="75"/>
      <c r="G125" s="75"/>
      <c r="H125" s="75"/>
      <c r="I125" s="76"/>
    </row>
    <row r="126" spans="1:9">
      <c r="A126" s="101" t="s">
        <v>96</v>
      </c>
      <c r="B126" s="75"/>
      <c r="C126" s="75"/>
      <c r="D126" s="75"/>
      <c r="E126" s="75"/>
      <c r="F126" s="75"/>
      <c r="G126" s="75"/>
      <c r="H126" s="116"/>
      <c r="I126" s="76"/>
    </row>
    <row r="127" spans="1:9">
      <c r="A127" s="101" t="s">
        <v>97</v>
      </c>
      <c r="B127" s="75"/>
      <c r="C127" s="75"/>
      <c r="D127" s="75"/>
      <c r="E127" s="75"/>
      <c r="F127" s="75"/>
      <c r="G127" s="75"/>
      <c r="H127" s="116"/>
      <c r="I127" s="76"/>
    </row>
    <row r="128" spans="1:9">
      <c r="A128" s="81" t="s">
        <v>23</v>
      </c>
      <c r="B128" s="68"/>
      <c r="C128" s="68"/>
      <c r="D128" s="68"/>
      <c r="E128" s="68"/>
      <c r="F128" s="68"/>
      <c r="G128" s="68"/>
      <c r="H128" s="20"/>
      <c r="I128" s="69"/>
    </row>
    <row r="129" spans="1:18">
      <c r="A129" s="81" t="s">
        <v>24</v>
      </c>
      <c r="B129" s="68"/>
      <c r="C129" s="68"/>
      <c r="D129" s="68"/>
      <c r="E129" s="68"/>
      <c r="F129" s="68"/>
      <c r="G129" s="68"/>
      <c r="H129" s="20"/>
      <c r="I129" s="69"/>
    </row>
    <row r="130" spans="1:18">
      <c r="A130" s="81"/>
      <c r="B130" s="68"/>
      <c r="C130" s="68"/>
      <c r="D130" s="68"/>
      <c r="E130" s="68"/>
      <c r="F130" s="68"/>
      <c r="G130" s="68"/>
      <c r="H130" s="68"/>
      <c r="I130" s="69"/>
    </row>
    <row r="131" spans="1:18">
      <c r="A131" s="233" t="s">
        <v>98</v>
      </c>
      <c r="B131" s="234"/>
      <c r="C131" s="234"/>
      <c r="D131" s="234"/>
      <c r="E131" s="234"/>
      <c r="F131" s="234"/>
      <c r="G131" s="234"/>
      <c r="H131" s="235"/>
      <c r="I131" s="102">
        <f>SUM(H68:H129)</f>
        <v>0</v>
      </c>
    </row>
    <row r="132" spans="1:18">
      <c r="A132" s="83"/>
      <c r="B132" s="84"/>
      <c r="C132" s="84"/>
      <c r="D132" s="87"/>
      <c r="E132" s="87"/>
      <c r="F132" s="87"/>
      <c r="G132" s="87"/>
      <c r="H132" s="87"/>
      <c r="I132" s="89"/>
    </row>
    <row r="133" spans="1:18" ht="7.5" customHeight="1">
      <c r="A133" s="74"/>
      <c r="B133" s="75"/>
      <c r="C133" s="75"/>
      <c r="D133" s="75"/>
      <c r="E133" s="75"/>
      <c r="F133" s="75"/>
      <c r="G133" s="75"/>
      <c r="H133" s="75"/>
      <c r="I133" s="76"/>
    </row>
    <row r="134" spans="1:18">
      <c r="A134" s="77" t="s">
        <v>18</v>
      </c>
      <c r="B134" s="75"/>
      <c r="C134" s="75"/>
      <c r="D134" s="75"/>
      <c r="E134" s="75"/>
      <c r="F134" s="103" t="s">
        <v>20</v>
      </c>
      <c r="G134" s="75"/>
      <c r="H134" s="75"/>
      <c r="I134" s="76"/>
    </row>
    <row r="135" spans="1:18" ht="6" customHeight="1">
      <c r="A135" s="74"/>
      <c r="B135" s="75"/>
      <c r="C135" s="75"/>
      <c r="D135" s="75"/>
      <c r="E135" s="75"/>
      <c r="F135" s="75"/>
      <c r="G135" s="75"/>
      <c r="H135" s="75"/>
      <c r="I135" s="76"/>
    </row>
    <row r="136" spans="1:18">
      <c r="A136" s="74" t="s">
        <v>19</v>
      </c>
      <c r="B136" s="75"/>
      <c r="C136" s="75"/>
      <c r="D136" s="75"/>
      <c r="E136" s="75"/>
      <c r="F136" s="23"/>
      <c r="G136" s="20"/>
      <c r="H136" s="104">
        <f>SUM(G136*F136)</f>
        <v>0</v>
      </c>
      <c r="I136" s="76"/>
    </row>
    <row r="137" spans="1:18">
      <c r="A137" s="74" t="s">
        <v>21</v>
      </c>
      <c r="B137" s="75"/>
      <c r="C137" s="75"/>
      <c r="D137" s="75"/>
      <c r="E137" s="75"/>
      <c r="F137" s="23"/>
      <c r="G137" s="20"/>
      <c r="H137" s="105">
        <f>SUM(G137*F137)</f>
        <v>0</v>
      </c>
      <c r="I137" s="76"/>
    </row>
    <row r="138" spans="1:18">
      <c r="A138" s="74"/>
      <c r="B138" s="75"/>
      <c r="C138" s="75"/>
      <c r="D138" s="75"/>
      <c r="E138" s="75"/>
      <c r="F138" s="68"/>
      <c r="G138" s="68"/>
      <c r="H138" s="106"/>
      <c r="I138" s="76"/>
      <c r="L138" s="50"/>
      <c r="M138" s="51"/>
      <c r="N138" s="51"/>
      <c r="O138" s="51"/>
      <c r="P138" s="51"/>
      <c r="Q138" s="51"/>
      <c r="R138" s="52"/>
    </row>
    <row r="139" spans="1:18">
      <c r="A139" s="259" t="s">
        <v>124</v>
      </c>
      <c r="B139" s="260"/>
      <c r="C139" s="68"/>
      <c r="D139" s="68"/>
      <c r="E139" s="68"/>
      <c r="F139" s="68"/>
      <c r="G139" s="68"/>
      <c r="H139" s="107" t="str">
        <f>IF(H48&gt;0,8000,"")</f>
        <v/>
      </c>
      <c r="I139" s="76"/>
      <c r="L139" s="50"/>
      <c r="M139" s="51"/>
      <c r="N139" s="51"/>
      <c r="O139" s="51"/>
      <c r="P139" s="51"/>
      <c r="Q139" s="51"/>
      <c r="R139" s="52"/>
    </row>
    <row r="140" spans="1:18">
      <c r="A140" s="108" t="s">
        <v>125</v>
      </c>
      <c r="B140" s="68"/>
      <c r="C140" s="68"/>
      <c r="D140" s="68"/>
      <c r="E140" s="68"/>
      <c r="F140" s="68"/>
      <c r="G140" s="68"/>
      <c r="H140" s="106"/>
      <c r="I140" s="76"/>
      <c r="L140" s="50"/>
      <c r="M140" s="51"/>
      <c r="N140" s="51"/>
      <c r="O140" s="51"/>
      <c r="P140" s="51"/>
      <c r="Q140" s="51"/>
      <c r="R140" s="52"/>
    </row>
    <row r="141" spans="1:18">
      <c r="A141" s="108" t="s">
        <v>126</v>
      </c>
      <c r="B141" s="68"/>
      <c r="C141" s="68"/>
      <c r="D141" s="68"/>
      <c r="E141" s="68"/>
      <c r="F141" s="68"/>
      <c r="G141" s="68"/>
      <c r="H141" s="106"/>
      <c r="I141" s="76"/>
      <c r="L141" s="50"/>
      <c r="M141" s="51"/>
      <c r="N141" s="51"/>
      <c r="O141" s="51"/>
      <c r="P141" s="51"/>
      <c r="Q141" s="51"/>
      <c r="R141" s="52"/>
    </row>
    <row r="142" spans="1:18">
      <c r="A142" s="108" t="s">
        <v>127</v>
      </c>
      <c r="B142" s="68"/>
      <c r="C142" s="68"/>
      <c r="D142" s="68"/>
      <c r="E142" s="68"/>
      <c r="F142" s="68"/>
      <c r="G142" s="68"/>
      <c r="H142" s="106"/>
      <c r="I142" s="76"/>
      <c r="L142" s="50"/>
      <c r="M142" s="51"/>
      <c r="N142" s="51"/>
      <c r="O142" s="51"/>
      <c r="P142" s="51"/>
      <c r="Q142" s="51"/>
      <c r="R142" s="52"/>
    </row>
    <row r="143" spans="1:18">
      <c r="A143" s="108" t="s">
        <v>128</v>
      </c>
      <c r="B143" s="68"/>
      <c r="C143" s="68"/>
      <c r="D143" s="68"/>
      <c r="E143" s="68"/>
      <c r="F143" s="68"/>
      <c r="G143" s="68"/>
      <c r="H143" s="106"/>
      <c r="I143" s="76"/>
      <c r="L143" s="50"/>
      <c r="M143" s="51"/>
      <c r="N143" s="51"/>
      <c r="O143" s="51"/>
      <c r="P143" s="51"/>
      <c r="Q143" s="51"/>
      <c r="R143" s="52"/>
    </row>
    <row r="144" spans="1:18">
      <c r="A144" s="108" t="s">
        <v>129</v>
      </c>
      <c r="B144" s="68"/>
      <c r="C144" s="68"/>
      <c r="D144" s="68"/>
      <c r="E144" s="68"/>
      <c r="F144" s="68"/>
      <c r="G144" s="68"/>
      <c r="H144" s="106"/>
      <c r="I144" s="76"/>
      <c r="L144" s="50"/>
      <c r="M144" s="51"/>
      <c r="N144" s="51"/>
      <c r="O144" s="51"/>
      <c r="P144" s="51"/>
      <c r="Q144" s="51"/>
      <c r="R144" s="52"/>
    </row>
    <row r="145" spans="1:18">
      <c r="A145" s="108" t="s">
        <v>130</v>
      </c>
      <c r="B145" s="68"/>
      <c r="C145" s="68"/>
      <c r="D145" s="68"/>
      <c r="E145" s="68"/>
      <c r="F145" s="68"/>
      <c r="G145" s="68"/>
      <c r="H145" s="106"/>
      <c r="I145" s="76"/>
      <c r="L145" s="50"/>
      <c r="M145" s="51"/>
      <c r="N145" s="51"/>
      <c r="O145" s="51"/>
      <c r="P145" s="51"/>
      <c r="Q145" s="51"/>
      <c r="R145" s="52"/>
    </row>
    <row r="146" spans="1:18">
      <c r="A146" s="261" t="s">
        <v>131</v>
      </c>
      <c r="B146" s="262"/>
      <c r="C146" s="262"/>
      <c r="D146" s="262"/>
      <c r="E146" s="262"/>
      <c r="F146" s="262"/>
      <c r="G146" s="262"/>
      <c r="H146" s="106"/>
      <c r="I146" s="76"/>
      <c r="L146" s="50"/>
      <c r="M146" s="51"/>
      <c r="N146" s="51"/>
      <c r="O146" s="51"/>
      <c r="P146" s="51"/>
      <c r="Q146" s="51"/>
      <c r="R146" s="52"/>
    </row>
    <row r="147" spans="1:18">
      <c r="A147" s="74"/>
      <c r="B147" s="75"/>
      <c r="C147" s="75"/>
      <c r="D147" s="75"/>
      <c r="E147" s="75"/>
      <c r="F147" s="68"/>
      <c r="G147" s="68"/>
      <c r="H147" s="106"/>
      <c r="I147" s="76"/>
      <c r="L147" s="50"/>
      <c r="M147" s="51"/>
      <c r="N147" s="51"/>
      <c r="O147" s="51"/>
      <c r="P147" s="51"/>
      <c r="Q147" s="51"/>
      <c r="R147" s="52"/>
    </row>
    <row r="148" spans="1:18">
      <c r="A148" s="74" t="s">
        <v>22</v>
      </c>
      <c r="B148" s="75"/>
      <c r="C148" s="75"/>
      <c r="D148" s="75"/>
      <c r="E148" s="75"/>
      <c r="F148" s="75"/>
      <c r="G148" s="75"/>
      <c r="H148" s="4"/>
      <c r="I148" s="76"/>
      <c r="R148" s="52"/>
    </row>
    <row r="149" spans="1:18">
      <c r="A149" s="74" t="s">
        <v>23</v>
      </c>
      <c r="B149" s="75"/>
      <c r="C149" s="75"/>
      <c r="D149" s="75"/>
      <c r="E149" s="75"/>
      <c r="F149" s="75"/>
      <c r="G149" s="75"/>
      <c r="H149" s="4"/>
      <c r="I149" s="76"/>
      <c r="R149" s="52"/>
    </row>
    <row r="150" spans="1:18">
      <c r="A150" s="74" t="s">
        <v>24</v>
      </c>
      <c r="B150" s="75"/>
      <c r="C150" s="75"/>
      <c r="D150" s="75"/>
      <c r="E150" s="75"/>
      <c r="F150" s="75"/>
      <c r="G150" s="75"/>
      <c r="H150" s="4"/>
      <c r="I150" s="76"/>
      <c r="R150" s="52"/>
    </row>
    <row r="151" spans="1:18">
      <c r="A151" s="74" t="s">
        <v>25</v>
      </c>
      <c r="B151" s="75"/>
      <c r="C151" s="75"/>
      <c r="D151" s="75"/>
      <c r="E151" s="75"/>
      <c r="F151" s="75"/>
      <c r="G151" s="75"/>
      <c r="H151" s="4"/>
      <c r="I151" s="76"/>
      <c r="R151" s="52"/>
    </row>
    <row r="152" spans="1:18">
      <c r="A152" s="74" t="s">
        <v>25</v>
      </c>
      <c r="B152" s="75"/>
      <c r="C152" s="75"/>
      <c r="D152" s="75"/>
      <c r="E152" s="75"/>
      <c r="F152" s="75"/>
      <c r="G152" s="75"/>
      <c r="H152" s="4"/>
      <c r="I152" s="76"/>
      <c r="R152" s="52"/>
    </row>
    <row r="153" spans="1:18">
      <c r="A153" s="74" t="s">
        <v>25</v>
      </c>
      <c r="B153" s="75"/>
      <c r="C153" s="75"/>
      <c r="D153" s="75"/>
      <c r="E153" s="75"/>
      <c r="F153" s="75"/>
      <c r="G153" s="75"/>
      <c r="H153" s="4"/>
      <c r="I153" s="76"/>
    </row>
    <row r="154" spans="1:18" ht="7.5" customHeight="1">
      <c r="A154" s="74"/>
      <c r="B154" s="75"/>
      <c r="C154" s="75"/>
      <c r="D154" s="75"/>
      <c r="E154" s="75"/>
      <c r="F154" s="75"/>
      <c r="G154" s="75"/>
      <c r="H154" s="75"/>
      <c r="I154" s="76"/>
    </row>
    <row r="155" spans="1:18">
      <c r="A155" s="233" t="s">
        <v>44</v>
      </c>
      <c r="B155" s="234"/>
      <c r="C155" s="234"/>
      <c r="D155" s="234"/>
      <c r="E155" s="234"/>
      <c r="F155" s="234"/>
      <c r="G155" s="234"/>
      <c r="H155" s="235"/>
      <c r="I155" s="102">
        <f>SUM(H136:H153)</f>
        <v>0</v>
      </c>
    </row>
    <row r="156" spans="1:18" ht="7" customHeight="1" thickBot="1">
      <c r="A156" s="109"/>
      <c r="B156" s="110"/>
      <c r="C156" s="110"/>
      <c r="D156" s="110"/>
      <c r="E156" s="110"/>
      <c r="F156" s="110"/>
      <c r="G156" s="110"/>
      <c r="H156" s="110"/>
      <c r="I156" s="111"/>
    </row>
    <row r="157" spans="1:18" ht="15" thickBot="1">
      <c r="A157" s="117"/>
      <c r="B157" s="118"/>
      <c r="C157" s="118"/>
      <c r="D157" s="236" t="s">
        <v>26</v>
      </c>
      <c r="E157" s="236"/>
      <c r="F157" s="236"/>
      <c r="G157" s="236"/>
      <c r="H157" s="236"/>
      <c r="I157" s="119">
        <f>SUM(I56:I155)</f>
        <v>0</v>
      </c>
    </row>
    <row r="158" spans="1:18" ht="7.5" customHeight="1" thickBot="1"/>
    <row r="159" spans="1:18">
      <c r="A159" s="218" t="s">
        <v>27</v>
      </c>
      <c r="B159" s="219"/>
      <c r="C159" s="219"/>
      <c r="D159" s="219"/>
      <c r="E159" s="219"/>
      <c r="F159" s="219"/>
      <c r="G159" s="219"/>
      <c r="H159" s="219"/>
      <c r="I159" s="220"/>
    </row>
    <row r="160" spans="1:18">
      <c r="A160" s="147"/>
      <c r="B160" s="147"/>
      <c r="C160" s="147"/>
      <c r="D160" s="147"/>
      <c r="E160" s="147"/>
      <c r="F160" s="147"/>
      <c r="G160" s="147"/>
      <c r="H160" s="147"/>
      <c r="I160" s="148"/>
    </row>
    <row r="161" spans="1:17">
      <c r="A161" s="25"/>
      <c r="B161" s="53"/>
      <c r="C161" s="53"/>
      <c r="D161" s="188" t="s">
        <v>28</v>
      </c>
      <c r="E161" s="188"/>
      <c r="F161" s="188"/>
      <c r="G161" s="53"/>
      <c r="H161" s="20"/>
      <c r="I161" s="26"/>
      <c r="J161" s="263"/>
      <c r="K161" s="264"/>
      <c r="L161" s="264"/>
      <c r="M161" s="264"/>
      <c r="N161" s="264"/>
      <c r="O161" s="264"/>
      <c r="P161" s="264"/>
    </row>
    <row r="162" spans="1:17" ht="7.5" customHeight="1">
      <c r="A162" s="25"/>
      <c r="B162" s="53"/>
      <c r="C162" s="53"/>
      <c r="D162" s="149"/>
      <c r="E162" s="149"/>
      <c r="F162" s="149"/>
      <c r="G162" s="53"/>
      <c r="H162" s="53"/>
      <c r="I162" s="26"/>
    </row>
    <row r="163" spans="1:17">
      <c r="A163" s="25"/>
      <c r="B163" s="53"/>
      <c r="C163" s="53"/>
      <c r="D163" s="188" t="s">
        <v>29</v>
      </c>
      <c r="E163" s="188"/>
      <c r="F163" s="188"/>
      <c r="G163" s="53"/>
      <c r="H163" s="23"/>
      <c r="I163" s="26"/>
    </row>
    <row r="164" spans="1:17" ht="15" thickBot="1">
      <c r="A164" s="27"/>
      <c r="B164" s="25"/>
      <c r="C164" s="25"/>
      <c r="D164" s="25"/>
      <c r="E164" s="25"/>
      <c r="F164" s="25"/>
      <c r="G164" s="25"/>
      <c r="H164" s="25"/>
      <c r="I164" s="26"/>
    </row>
    <row r="165" spans="1:17" ht="8.5" customHeight="1">
      <c r="A165" s="57"/>
      <c r="B165" s="58"/>
      <c r="C165" s="58"/>
      <c r="D165" s="58"/>
      <c r="E165" s="58"/>
      <c r="F165" s="58"/>
      <c r="G165" s="58"/>
      <c r="H165" s="58"/>
      <c r="I165" s="59"/>
    </row>
    <row r="166" spans="1:17">
      <c r="A166" s="182" t="s">
        <v>138</v>
      </c>
      <c r="B166" s="183"/>
      <c r="C166" s="183"/>
      <c r="D166" s="183"/>
      <c r="E166" s="143"/>
      <c r="F166" s="144"/>
      <c r="G166" s="144"/>
      <c r="H166" s="144"/>
      <c r="I166" s="145"/>
    </row>
    <row r="167" spans="1:17" ht="6.5" customHeight="1">
      <c r="A167" s="60"/>
      <c r="B167" s="136"/>
      <c r="C167" s="136"/>
      <c r="D167" s="136"/>
      <c r="E167" s="136"/>
      <c r="F167" s="56"/>
      <c r="G167" s="56"/>
      <c r="H167" s="56"/>
      <c r="I167" s="54"/>
    </row>
    <row r="168" spans="1:17">
      <c r="A168" s="242" t="s">
        <v>48</v>
      </c>
      <c r="B168" s="243"/>
      <c r="C168" s="243"/>
      <c r="D168" s="243"/>
      <c r="E168" s="243"/>
      <c r="F168" s="243"/>
      <c r="G168" s="56"/>
      <c r="H168" s="141">
        <f>SUM(H48*0.7)</f>
        <v>0</v>
      </c>
      <c r="I168" s="268" t="s">
        <v>150</v>
      </c>
      <c r="K168" s="265"/>
      <c r="L168" s="265"/>
      <c r="M168" s="265"/>
      <c r="N168" s="265"/>
      <c r="Q168" s="48"/>
    </row>
    <row r="169" spans="1:17">
      <c r="A169" s="55"/>
      <c r="B169" s="56"/>
      <c r="C169" s="56"/>
      <c r="D169" s="56"/>
      <c r="E169" s="56"/>
      <c r="F169" s="56"/>
      <c r="G169" s="56"/>
      <c r="H169" s="56"/>
      <c r="I169" s="54"/>
      <c r="K169" s="239"/>
      <c r="L169" s="239"/>
      <c r="M169" s="239"/>
      <c r="N169" s="239"/>
      <c r="O169" s="239"/>
      <c r="P169" s="239"/>
    </row>
    <row r="170" spans="1:17">
      <c r="A170" s="182" t="s">
        <v>139</v>
      </c>
      <c r="B170" s="183"/>
      <c r="C170" s="183"/>
      <c r="D170" s="183"/>
      <c r="E170" s="183"/>
      <c r="F170" s="144"/>
      <c r="G170" s="144"/>
      <c r="H170" s="144"/>
      <c r="I170" s="145"/>
      <c r="K170" s="239"/>
      <c r="L170" s="239"/>
      <c r="M170" s="239"/>
      <c r="N170" s="239"/>
      <c r="O170" s="239"/>
      <c r="P170" s="239"/>
    </row>
    <row r="171" spans="1:17" ht="6.5" customHeight="1">
      <c r="A171" s="55"/>
      <c r="B171" s="56"/>
      <c r="C171" s="56"/>
      <c r="D171" s="56"/>
      <c r="E171" s="56"/>
      <c r="F171" s="56"/>
      <c r="G171" s="56"/>
      <c r="H171" s="56"/>
      <c r="I171" s="54"/>
    </row>
    <row r="172" spans="1:17">
      <c r="A172" s="186">
        <f>IF(I43 &gt; 70%, 0, IF(I43 &lt; 70%, G43, ""))</f>
        <v>0</v>
      </c>
      <c r="B172" s="187"/>
      <c r="C172" s="185" t="s">
        <v>140</v>
      </c>
      <c r="D172" s="185"/>
      <c r="E172" s="150">
        <v>0.7</v>
      </c>
      <c r="F172" s="56"/>
      <c r="G172" s="138" t="s">
        <v>146</v>
      </c>
      <c r="H172" s="135">
        <f>IF(A172*E172=0,0,IF(A172*E172&gt;0,A172*E172,""))</f>
        <v>0</v>
      </c>
      <c r="I172" s="268" t="s">
        <v>150</v>
      </c>
      <c r="K172" s="265"/>
      <c r="L172" s="265"/>
      <c r="M172" s="265"/>
      <c r="N172" s="265"/>
      <c r="O172" s="265"/>
      <c r="Q172" s="48"/>
    </row>
    <row r="173" spans="1:17">
      <c r="A173" s="184" t="s">
        <v>144</v>
      </c>
      <c r="B173" s="185"/>
      <c r="C173" s="56"/>
      <c r="D173" s="56"/>
      <c r="E173" s="185" t="s">
        <v>142</v>
      </c>
      <c r="F173" s="185"/>
      <c r="G173" s="56"/>
      <c r="H173" s="56"/>
      <c r="I173" s="54"/>
      <c r="K173" s="47"/>
      <c r="L173" s="47"/>
      <c r="M173" s="47"/>
      <c r="N173" s="47"/>
      <c r="O173" s="47"/>
      <c r="Q173" s="48"/>
    </row>
    <row r="174" spans="1:17">
      <c r="A174" s="184" t="s">
        <v>145</v>
      </c>
      <c r="B174" s="185"/>
      <c r="C174" s="138"/>
      <c r="D174" s="56"/>
      <c r="E174" s="185" t="s">
        <v>143</v>
      </c>
      <c r="F174" s="185"/>
      <c r="G174" s="56"/>
      <c r="H174" s="56"/>
      <c r="I174" s="54"/>
      <c r="K174" s="47"/>
      <c r="L174" s="47"/>
      <c r="M174" s="47"/>
      <c r="N174" s="47"/>
      <c r="O174" s="47"/>
      <c r="Q174" s="48"/>
    </row>
    <row r="175" spans="1:17">
      <c r="A175" s="55"/>
      <c r="B175" s="56"/>
      <c r="C175" s="56"/>
      <c r="D175" s="56"/>
      <c r="E175" s="56"/>
      <c r="F175" s="56"/>
      <c r="G175" s="56"/>
      <c r="H175" s="56"/>
      <c r="I175" s="54"/>
    </row>
    <row r="176" spans="1:17">
      <c r="A176" s="182" t="s">
        <v>49</v>
      </c>
      <c r="B176" s="183"/>
      <c r="C176" s="183"/>
      <c r="D176" s="183"/>
      <c r="E176" s="183"/>
      <c r="F176" s="183"/>
      <c r="G176" s="144"/>
      <c r="H176" s="144"/>
      <c r="I176" s="145"/>
    </row>
    <row r="177" spans="1:17" ht="6" customHeight="1">
      <c r="A177" s="60"/>
      <c r="B177" s="136"/>
      <c r="C177" s="136"/>
      <c r="D177" s="136"/>
      <c r="E177" s="136"/>
      <c r="F177" s="136"/>
      <c r="G177" s="56"/>
      <c r="H177" s="56"/>
      <c r="I177" s="54"/>
    </row>
    <row r="178" spans="1:17">
      <c r="A178" s="62" t="s">
        <v>119</v>
      </c>
      <c r="B178" s="139"/>
      <c r="C178" s="139"/>
      <c r="D178" s="56"/>
      <c r="E178" s="56"/>
      <c r="F178" s="56"/>
      <c r="G178" s="56"/>
      <c r="H178" s="141">
        <f>SUM(H168+H172)*0.033</f>
        <v>0</v>
      </c>
      <c r="I178" s="54"/>
    </row>
    <row r="179" spans="1:17">
      <c r="A179" s="242" t="s">
        <v>120</v>
      </c>
      <c r="B179" s="243"/>
      <c r="C179" s="243"/>
      <c r="D179" s="243"/>
      <c r="E179" s="243"/>
      <c r="F179" s="243"/>
      <c r="G179" s="243"/>
      <c r="H179" s="243"/>
      <c r="I179" s="54"/>
      <c r="K179" s="45"/>
      <c r="L179" s="45"/>
      <c r="M179" s="45"/>
      <c r="N179" s="45"/>
      <c r="O179" s="45"/>
    </row>
    <row r="180" spans="1:17">
      <c r="A180" s="242" t="s">
        <v>121</v>
      </c>
      <c r="B180" s="243"/>
      <c r="C180" s="243"/>
      <c r="D180" s="243"/>
      <c r="E180" s="243"/>
      <c r="F180" s="243"/>
      <c r="G180" s="243"/>
      <c r="H180" s="243"/>
      <c r="I180" s="54"/>
      <c r="K180" s="47"/>
      <c r="L180" s="45"/>
      <c r="M180" s="45"/>
      <c r="N180" s="45"/>
      <c r="O180" s="45"/>
      <c r="Q180" s="46"/>
    </row>
    <row r="181" spans="1:17">
      <c r="A181" s="61"/>
      <c r="B181" s="137"/>
      <c r="C181" s="137"/>
      <c r="D181" s="137"/>
      <c r="E181" s="137"/>
      <c r="F181" s="137"/>
      <c r="G181" s="56"/>
      <c r="H181" s="56"/>
      <c r="I181" s="54"/>
      <c r="K181" s="45"/>
      <c r="L181" s="45"/>
      <c r="M181" s="45"/>
      <c r="N181" s="45"/>
      <c r="O181" s="45"/>
    </row>
    <row r="182" spans="1:17">
      <c r="A182" s="142" t="s">
        <v>137</v>
      </c>
      <c r="B182" s="146"/>
      <c r="C182" s="146"/>
      <c r="D182" s="146"/>
      <c r="E182" s="146"/>
      <c r="F182" s="146"/>
      <c r="G182" s="144"/>
      <c r="H182" s="144"/>
      <c r="I182" s="145"/>
      <c r="K182" s="45"/>
      <c r="L182" s="45"/>
      <c r="M182" s="45"/>
      <c r="N182" s="45"/>
      <c r="O182" s="45"/>
    </row>
    <row r="183" spans="1:17" ht="6.5" customHeight="1">
      <c r="A183" s="60"/>
      <c r="B183" s="137"/>
      <c r="C183" s="137"/>
      <c r="D183" s="137"/>
      <c r="E183" s="137"/>
      <c r="F183" s="137"/>
      <c r="G183" s="56"/>
      <c r="H183" s="56"/>
      <c r="I183" s="54"/>
      <c r="K183" s="45"/>
      <c r="L183" s="45"/>
      <c r="M183" s="45"/>
      <c r="N183" s="45"/>
      <c r="O183" s="45"/>
    </row>
    <row r="184" spans="1:17">
      <c r="A184" s="60"/>
      <c r="B184" s="137"/>
      <c r="C184" s="137"/>
      <c r="D184" s="137"/>
      <c r="E184" s="137"/>
      <c r="F184" s="137"/>
      <c r="G184" s="56"/>
      <c r="H184" s="161">
        <f>H47+C43</f>
        <v>0</v>
      </c>
      <c r="I184" s="54"/>
      <c r="K184" s="45"/>
      <c r="L184" s="45"/>
      <c r="M184" s="45"/>
      <c r="N184" s="45"/>
      <c r="O184" s="45"/>
    </row>
    <row r="185" spans="1:17">
      <c r="A185" s="61"/>
      <c r="B185" s="137"/>
      <c r="C185" s="137"/>
      <c r="D185" s="137"/>
      <c r="E185" s="137"/>
      <c r="F185" s="137"/>
      <c r="G185" s="56"/>
      <c r="H185" s="56"/>
      <c r="I185" s="54"/>
      <c r="K185" s="45"/>
      <c r="L185" s="45"/>
      <c r="M185" s="45"/>
      <c r="N185" s="45"/>
      <c r="O185" s="45"/>
    </row>
    <row r="186" spans="1:17">
      <c r="A186" s="142" t="s">
        <v>45</v>
      </c>
      <c r="B186" s="146"/>
      <c r="C186" s="146"/>
      <c r="D186" s="146"/>
      <c r="E186" s="146"/>
      <c r="F186" s="146"/>
      <c r="G186" s="144"/>
      <c r="H186" s="144"/>
      <c r="I186" s="145"/>
      <c r="K186" s="45"/>
      <c r="L186" s="45"/>
      <c r="M186" s="45"/>
      <c r="N186" s="45"/>
      <c r="O186" s="45"/>
    </row>
    <row r="187" spans="1:17" ht="7.5" customHeight="1">
      <c r="A187" s="56"/>
      <c r="B187" s="137"/>
      <c r="C187" s="137"/>
      <c r="D187" s="137"/>
      <c r="E187" s="137"/>
      <c r="F187" s="137"/>
      <c r="G187" s="56"/>
      <c r="H187" s="56"/>
      <c r="I187" s="54"/>
      <c r="K187" s="45"/>
      <c r="L187" s="45"/>
      <c r="M187" s="45"/>
      <c r="N187" s="45"/>
      <c r="O187" s="45"/>
    </row>
    <row r="188" spans="1:17">
      <c r="A188" s="56"/>
      <c r="B188" s="137"/>
      <c r="C188" s="137"/>
      <c r="D188" s="56"/>
      <c r="E188" s="134" t="s">
        <v>46</v>
      </c>
      <c r="F188" s="133"/>
      <c r="G188" s="56"/>
      <c r="H188" s="135">
        <f>IFERROR((SUM(((H168+H172)*10.29%)/12)*F188),0)</f>
        <v>0</v>
      </c>
      <c r="I188" s="54"/>
      <c r="K188" s="45"/>
      <c r="L188" s="45"/>
      <c r="M188" s="45"/>
      <c r="N188" s="45"/>
      <c r="O188" s="45"/>
    </row>
    <row r="189" spans="1:17">
      <c r="A189" s="61" t="s">
        <v>123</v>
      </c>
      <c r="B189" s="137"/>
      <c r="C189" s="137"/>
      <c r="D189" s="140"/>
      <c r="E189" s="140"/>
      <c r="F189" s="140"/>
      <c r="G189" s="56"/>
      <c r="H189" s="56"/>
      <c r="I189" s="54"/>
      <c r="K189" s="45"/>
      <c r="L189" s="45"/>
      <c r="M189" s="45"/>
      <c r="N189" s="45"/>
      <c r="O189" s="45"/>
    </row>
    <row r="190" spans="1:17">
      <c r="A190" s="61" t="s">
        <v>47</v>
      </c>
      <c r="B190" s="137"/>
      <c r="C190" s="137"/>
      <c r="D190" s="137"/>
      <c r="E190" s="137"/>
      <c r="F190" s="137"/>
      <c r="G190" s="56"/>
      <c r="H190" s="56"/>
      <c r="I190" s="54"/>
      <c r="K190" s="45"/>
      <c r="L190" s="45"/>
      <c r="M190" s="45"/>
      <c r="N190" s="45"/>
      <c r="O190" s="45"/>
    </row>
    <row r="191" spans="1:17" ht="8.5" customHeight="1" thickBot="1">
      <c r="A191" s="63"/>
      <c r="B191" s="64"/>
      <c r="C191" s="64"/>
      <c r="D191" s="64"/>
      <c r="E191" s="64"/>
      <c r="F191" s="64"/>
      <c r="G191" s="64"/>
      <c r="H191" s="64"/>
      <c r="I191" s="65"/>
      <c r="K191" s="47"/>
      <c r="L191" s="45"/>
      <c r="M191" s="45"/>
      <c r="N191" s="266"/>
      <c r="O191" s="266"/>
      <c r="P191" s="49"/>
      <c r="Q191" s="46"/>
    </row>
    <row r="192" spans="1:17" ht="8" customHeight="1">
      <c r="A192" s="151"/>
      <c r="B192" s="152"/>
      <c r="C192" s="152"/>
      <c r="D192" s="152"/>
      <c r="E192" s="152"/>
      <c r="F192" s="152"/>
      <c r="G192" s="152"/>
      <c r="H192" s="152"/>
      <c r="I192" s="153"/>
      <c r="K192" s="267"/>
      <c r="L192" s="267"/>
      <c r="M192" s="267"/>
    </row>
    <row r="193" spans="1:15">
      <c r="A193" s="154" t="s">
        <v>41</v>
      </c>
      <c r="B193" s="152"/>
      <c r="C193" s="152"/>
      <c r="D193" s="152"/>
      <c r="E193" s="152"/>
      <c r="F193" s="152"/>
      <c r="G193" s="152"/>
      <c r="H193" s="152"/>
      <c r="I193" s="153"/>
      <c r="K193" s="239"/>
      <c r="L193" s="239"/>
      <c r="M193" s="239"/>
      <c r="N193" s="239"/>
      <c r="O193" s="239"/>
    </row>
    <row r="194" spans="1:15">
      <c r="A194" s="155" t="s">
        <v>50</v>
      </c>
      <c r="B194" s="152"/>
      <c r="C194" s="152"/>
      <c r="D194" s="152"/>
      <c r="E194" s="152"/>
      <c r="F194" s="152"/>
      <c r="G194" s="152"/>
      <c r="H194" s="162">
        <f>SUM(H168+H172)-H178-H184-H188</f>
        <v>0</v>
      </c>
      <c r="I194" s="153"/>
    </row>
    <row r="195" spans="1:15" ht="7" customHeight="1">
      <c r="A195" s="155"/>
      <c r="B195" s="152"/>
      <c r="C195" s="152"/>
      <c r="D195" s="152"/>
      <c r="E195" s="152"/>
      <c r="F195" s="152"/>
      <c r="G195" s="152"/>
      <c r="H195" s="156"/>
      <c r="I195" s="153"/>
    </row>
    <row r="196" spans="1:15">
      <c r="A196" s="151"/>
      <c r="B196" s="152"/>
      <c r="C196" s="152"/>
      <c r="D196" s="152"/>
      <c r="E196" s="152"/>
      <c r="F196" s="152"/>
      <c r="G196" s="152"/>
      <c r="H196" s="156"/>
      <c r="I196" s="153"/>
    </row>
    <row r="197" spans="1:15">
      <c r="A197" s="244" t="s">
        <v>132</v>
      </c>
      <c r="B197" s="245"/>
      <c r="C197" s="245"/>
      <c r="D197" s="245"/>
      <c r="E197" s="245"/>
      <c r="F197" s="245"/>
      <c r="G197" s="245"/>
      <c r="H197" s="174">
        <f>H168+H172</f>
        <v>0</v>
      </c>
      <c r="I197" s="177" t="s">
        <v>148</v>
      </c>
    </row>
    <row r="198" spans="1:15">
      <c r="A198" s="155" t="s">
        <v>123</v>
      </c>
      <c r="B198" s="157"/>
      <c r="C198" s="157"/>
      <c r="D198" s="157"/>
      <c r="E198" s="157"/>
      <c r="F198" s="157"/>
      <c r="G198" s="152"/>
      <c r="H198" s="163">
        <v>0.10290000000000001</v>
      </c>
      <c r="I198" s="153"/>
    </row>
    <row r="199" spans="1:15">
      <c r="A199" s="157" t="s">
        <v>133</v>
      </c>
      <c r="B199" s="152"/>
      <c r="C199" s="152"/>
      <c r="D199" s="152"/>
      <c r="E199" s="152"/>
      <c r="F199" s="152"/>
      <c r="G199" s="152" t="s">
        <v>30</v>
      </c>
      <c r="H199" s="175">
        <f>SUM(H197*H198)/365</f>
        <v>0</v>
      </c>
      <c r="I199" s="153"/>
    </row>
    <row r="200" spans="1:15">
      <c r="A200" s="157" t="s">
        <v>122</v>
      </c>
      <c r="B200" s="152"/>
      <c r="C200" s="152"/>
      <c r="D200" s="152"/>
      <c r="E200" s="152"/>
      <c r="F200" s="152"/>
      <c r="G200" s="152"/>
      <c r="H200" s="152"/>
      <c r="I200" s="153"/>
    </row>
    <row r="201" spans="1:15">
      <c r="A201" s="195" t="s">
        <v>31</v>
      </c>
      <c r="B201" s="196"/>
      <c r="C201" s="196"/>
      <c r="D201" s="196"/>
      <c r="E201" s="196"/>
      <c r="F201" s="196"/>
      <c r="G201" s="196"/>
      <c r="H201" s="197"/>
      <c r="I201" s="164">
        <f>SUM(H199*H163)-H188</f>
        <v>0</v>
      </c>
    </row>
    <row r="202" spans="1:15" ht="7" customHeight="1">
      <c r="A202" s="151"/>
      <c r="B202" s="152"/>
      <c r="C202" s="152"/>
      <c r="D202" s="152"/>
      <c r="E202" s="152"/>
      <c r="F202" s="152"/>
      <c r="G202" s="152"/>
      <c r="H202" s="152"/>
      <c r="I202" s="153"/>
    </row>
    <row r="203" spans="1:15">
      <c r="A203" s="154" t="s">
        <v>39</v>
      </c>
      <c r="B203" s="152"/>
      <c r="C203" s="152"/>
      <c r="D203" s="152"/>
      <c r="E203" s="152"/>
      <c r="F203" s="152"/>
      <c r="G203" s="152"/>
      <c r="H203" s="152"/>
      <c r="I203" s="153"/>
      <c r="K203" s="1"/>
    </row>
    <row r="204" spans="1:15">
      <c r="A204" s="155" t="s">
        <v>32</v>
      </c>
      <c r="B204" s="152"/>
      <c r="C204" s="152"/>
      <c r="D204" s="152"/>
      <c r="E204" s="152"/>
      <c r="F204" s="152"/>
      <c r="G204" s="152"/>
      <c r="H204" s="165">
        <f>SUM(I157-H161-H194)</f>
        <v>0</v>
      </c>
      <c r="I204" s="153"/>
    </row>
    <row r="205" spans="1:15">
      <c r="A205" s="155" t="s">
        <v>134</v>
      </c>
      <c r="B205" s="152"/>
      <c r="C205" s="152"/>
      <c r="D205" s="152"/>
      <c r="E205" s="152"/>
      <c r="F205" s="152"/>
      <c r="G205" s="152"/>
      <c r="H205" s="166">
        <v>0.15</v>
      </c>
      <c r="I205" s="153"/>
    </row>
    <row r="206" spans="1:15">
      <c r="A206" s="193" t="s">
        <v>30</v>
      </c>
      <c r="B206" s="194"/>
      <c r="C206" s="194"/>
      <c r="D206" s="194"/>
      <c r="E206" s="194"/>
      <c r="F206" s="194"/>
      <c r="G206" s="194"/>
      <c r="H206" s="175">
        <f>SUM(H204*H205)/365</f>
        <v>0</v>
      </c>
      <c r="I206" s="153"/>
    </row>
    <row r="207" spans="1:15" ht="8" customHeight="1">
      <c r="A207" s="151"/>
      <c r="B207" s="152"/>
      <c r="C207" s="152"/>
      <c r="D207" s="152"/>
      <c r="E207" s="152"/>
      <c r="F207" s="152"/>
      <c r="G207" s="152"/>
      <c r="H207" s="152"/>
      <c r="I207" s="153"/>
    </row>
    <row r="208" spans="1:15">
      <c r="A208" s="195" t="s">
        <v>31</v>
      </c>
      <c r="B208" s="196"/>
      <c r="C208" s="196"/>
      <c r="D208" s="196"/>
      <c r="E208" s="196"/>
      <c r="F208" s="196"/>
      <c r="G208" s="196"/>
      <c r="H208" s="197"/>
      <c r="I208" s="164">
        <f>SUM(H206*H163)</f>
        <v>0</v>
      </c>
    </row>
    <row r="209" spans="1:9" ht="6.5" customHeight="1" thickBot="1">
      <c r="A209" s="158"/>
      <c r="B209" s="159"/>
      <c r="C209" s="159"/>
      <c r="D209" s="159"/>
      <c r="E209" s="159"/>
      <c r="F209" s="159"/>
      <c r="G209" s="159"/>
      <c r="H209" s="159"/>
      <c r="I209" s="167"/>
    </row>
    <row r="210" spans="1:9" ht="15" thickBot="1">
      <c r="A210" s="2"/>
      <c r="B210" s="3"/>
      <c r="C210" s="3"/>
      <c r="D210" s="3"/>
      <c r="E210" s="3"/>
      <c r="F210" s="240" t="s">
        <v>33</v>
      </c>
      <c r="G210" s="240"/>
      <c r="H210" s="241"/>
      <c r="I210" s="168">
        <f>SUM(I201+I208)</f>
        <v>0</v>
      </c>
    </row>
    <row r="211" spans="1:9" ht="7.5" customHeight="1" thickBot="1">
      <c r="I211" s="132"/>
    </row>
    <row r="212" spans="1:9" ht="15" thickBot="1">
      <c r="A212" s="248" t="s">
        <v>99</v>
      </c>
      <c r="B212" s="249"/>
      <c r="C212" s="249"/>
      <c r="D212" s="249"/>
      <c r="E212" s="249"/>
      <c r="F212" s="249"/>
      <c r="G212" s="249"/>
      <c r="H212" s="249"/>
      <c r="I212" s="169">
        <f>I157</f>
        <v>0</v>
      </c>
    </row>
    <row r="213" spans="1:9" ht="15" thickBot="1">
      <c r="A213" s="248" t="s">
        <v>100</v>
      </c>
      <c r="B213" s="249"/>
      <c r="C213" s="249"/>
      <c r="D213" s="249"/>
      <c r="E213" s="249"/>
      <c r="F213" s="249"/>
      <c r="G213" s="249"/>
      <c r="H213" s="249"/>
      <c r="I213" s="170">
        <f>IFERROR(SUM(H178+H188+I210),0)</f>
        <v>0</v>
      </c>
    </row>
    <row r="214" spans="1:9" ht="15" thickBot="1">
      <c r="A214" s="250" t="s">
        <v>101</v>
      </c>
      <c r="B214" s="251"/>
      <c r="C214" s="251"/>
      <c r="D214" s="251"/>
      <c r="E214" s="251"/>
      <c r="F214" s="251"/>
      <c r="G214" s="252"/>
      <c r="H214" s="28">
        <f>IFERROR(SUM(I214/I212),0)</f>
        <v>0</v>
      </c>
      <c r="I214" s="171">
        <f>IFERROR(SUM(I34-I212),0)</f>
        <v>0</v>
      </c>
    </row>
    <row r="215" spans="1:9" ht="15" thickBot="1">
      <c r="A215" s="256" t="s">
        <v>102</v>
      </c>
      <c r="B215" s="257"/>
      <c r="C215" s="257"/>
      <c r="D215" s="257"/>
      <c r="E215" s="257"/>
      <c r="F215" s="257"/>
      <c r="G215" s="258"/>
      <c r="H215" s="41">
        <f>IFERROR(SUM(I215/I212),0)</f>
        <v>0</v>
      </c>
      <c r="I215" s="172">
        <f>IFERROR(SUM(I214-I213),0)</f>
        <v>0</v>
      </c>
    </row>
    <row r="216" spans="1:9" ht="15" thickBot="1">
      <c r="A216" s="253" t="s">
        <v>35</v>
      </c>
      <c r="B216" s="254"/>
      <c r="C216" s="254"/>
      <c r="D216" s="254"/>
      <c r="E216" s="254"/>
      <c r="F216" s="254"/>
      <c r="G216" s="255"/>
      <c r="H216" s="40">
        <v>0.1</v>
      </c>
      <c r="I216" s="173">
        <f>SUM(I212*10%)</f>
        <v>0</v>
      </c>
    </row>
    <row r="217" spans="1:9">
      <c r="G217" s="29"/>
      <c r="I217" s="30"/>
    </row>
    <row r="218" spans="1:9">
      <c r="A218" s="246" t="s">
        <v>103</v>
      </c>
      <c r="B218" s="246"/>
      <c r="C218" s="246"/>
      <c r="D218" s="246"/>
      <c r="E218" s="246"/>
      <c r="F218" s="246"/>
      <c r="G218" s="246"/>
      <c r="H218" s="31">
        <f>IFERROR(SUM(I215/I212),0)</f>
        <v>0</v>
      </c>
      <c r="I218" s="32"/>
    </row>
    <row r="219" spans="1:9">
      <c r="A219" s="247" t="s">
        <v>104</v>
      </c>
      <c r="B219" s="247"/>
      <c r="C219" s="247"/>
      <c r="D219" s="247"/>
      <c r="E219" s="247"/>
      <c r="F219" s="247"/>
      <c r="G219" s="247"/>
      <c r="H219" s="33">
        <f>IFERROR(SUM(I215/(H7+H12+H13)),0)</f>
        <v>0</v>
      </c>
      <c r="I219" s="32"/>
    </row>
    <row r="220" spans="1:9">
      <c r="A220" s="247" t="s">
        <v>105</v>
      </c>
      <c r="B220" s="247"/>
      <c r="C220" s="247"/>
      <c r="D220" s="247"/>
      <c r="E220" s="247"/>
      <c r="F220" s="247"/>
      <c r="G220" s="247"/>
      <c r="H220" s="34">
        <f>IFERROR(SUM((I215/(H161+H204))/100),0)</f>
        <v>0</v>
      </c>
      <c r="I220" s="32"/>
    </row>
    <row r="221" spans="1:9">
      <c r="A221" s="239" t="s">
        <v>36</v>
      </c>
      <c r="B221" s="239"/>
      <c r="C221" s="239"/>
      <c r="D221" s="239"/>
      <c r="E221" s="239"/>
      <c r="F221" s="239"/>
      <c r="G221" s="239"/>
      <c r="H221" s="239"/>
      <c r="I221" s="239"/>
    </row>
    <row r="222" spans="1:9">
      <c r="A222" s="239" t="s">
        <v>37</v>
      </c>
      <c r="B222" s="239"/>
      <c r="C222" s="239"/>
      <c r="D222" s="239"/>
      <c r="E222" s="239"/>
      <c r="F222" s="239"/>
      <c r="G222" s="239"/>
      <c r="H222" s="239"/>
      <c r="I222" s="239"/>
    </row>
    <row r="223" spans="1:9">
      <c r="A223" s="239" t="s">
        <v>38</v>
      </c>
      <c r="B223" s="239"/>
      <c r="C223" s="239"/>
      <c r="D223" s="239"/>
      <c r="E223" s="239"/>
      <c r="F223" s="239"/>
      <c r="G223" s="239"/>
      <c r="H223" s="5"/>
      <c r="I223" s="5"/>
    </row>
  </sheetData>
  <mergeCells count="72">
    <mergeCell ref="A221:I221"/>
    <mergeCell ref="A166:D166"/>
    <mergeCell ref="K168:N168"/>
    <mergeCell ref="K169:P169"/>
    <mergeCell ref="K170:P170"/>
    <mergeCell ref="K172:O172"/>
    <mergeCell ref="N191:O191"/>
    <mergeCell ref="K192:M192"/>
    <mergeCell ref="A179:H179"/>
    <mergeCell ref="A180:H180"/>
    <mergeCell ref="E174:F174"/>
    <mergeCell ref="K193:O193"/>
    <mergeCell ref="A139:B139"/>
    <mergeCell ref="A146:G146"/>
    <mergeCell ref="J161:P161"/>
    <mergeCell ref="A222:I222"/>
    <mergeCell ref="A223:G223"/>
    <mergeCell ref="F210:H210"/>
    <mergeCell ref="A176:F176"/>
    <mergeCell ref="A168:F168"/>
    <mergeCell ref="A197:G197"/>
    <mergeCell ref="A218:G218"/>
    <mergeCell ref="A219:G219"/>
    <mergeCell ref="A220:G220"/>
    <mergeCell ref="A212:H212"/>
    <mergeCell ref="A214:G214"/>
    <mergeCell ref="A208:H208"/>
    <mergeCell ref="A174:B174"/>
    <mergeCell ref="A213:H213"/>
    <mergeCell ref="A216:G216"/>
    <mergeCell ref="A215:G215"/>
    <mergeCell ref="A1:I1"/>
    <mergeCell ref="A5:I5"/>
    <mergeCell ref="C3:I3"/>
    <mergeCell ref="A36:I36"/>
    <mergeCell ref="A159:I159"/>
    <mergeCell ref="D63:H63"/>
    <mergeCell ref="B27:F27"/>
    <mergeCell ref="B28:F28"/>
    <mergeCell ref="B29:F29"/>
    <mergeCell ref="B30:F30"/>
    <mergeCell ref="F34:H34"/>
    <mergeCell ref="F32:H32"/>
    <mergeCell ref="A155:H155"/>
    <mergeCell ref="D157:H157"/>
    <mergeCell ref="A107:F107"/>
    <mergeCell ref="A108:D108"/>
    <mergeCell ref="A3:B3"/>
    <mergeCell ref="A9:D9"/>
    <mergeCell ref="A206:G206"/>
    <mergeCell ref="A201:H201"/>
    <mergeCell ref="B26:F26"/>
    <mergeCell ref="A6:B6"/>
    <mergeCell ref="A11:F11"/>
    <mergeCell ref="G9:I9"/>
    <mergeCell ref="A15:D15"/>
    <mergeCell ref="G15:I15"/>
    <mergeCell ref="A17:F17"/>
    <mergeCell ref="B49:G49"/>
    <mergeCell ref="A41:C41"/>
    <mergeCell ref="A43:B43"/>
    <mergeCell ref="A109:D109"/>
    <mergeCell ref="A131:H131"/>
    <mergeCell ref="A39:F39"/>
    <mergeCell ref="D43:F43"/>
    <mergeCell ref="A170:E170"/>
    <mergeCell ref="A173:B173"/>
    <mergeCell ref="A172:B172"/>
    <mergeCell ref="D161:F161"/>
    <mergeCell ref="D163:F163"/>
    <mergeCell ref="E173:F173"/>
    <mergeCell ref="C172:D172"/>
  </mergeCells>
  <hyperlinks>
    <hyperlink ref="B49" r:id="rId1" xr:uid="{7FD5FED6-82FD-46D0-8DB4-4616FEBDCB44}"/>
  </hyperlinks>
  <pageMargins left="0.7" right="0.7" top="0.75" bottom="0.75" header="0.3" footer="0.3"/>
  <pageSetup paperSize="9" fitToWidth="0" orientation="portrait"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Reno Feaso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Grubisa</dc:creator>
  <cp:lastModifiedBy>Kevin Grubisa</cp:lastModifiedBy>
  <cp:lastPrinted>2024-03-25T02:56:18Z</cp:lastPrinted>
  <dcterms:created xsi:type="dcterms:W3CDTF">2022-09-19T01:50:47Z</dcterms:created>
  <dcterms:modified xsi:type="dcterms:W3CDTF">2025-11-29T08:02:38Z</dcterms:modified>
</cp:coreProperties>
</file>