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kevin.grubisa\Documents\Capital Mortgage Group\CMG Working Documents\Feasibilities\Latest Updated Feasibilities\"/>
    </mc:Choice>
  </mc:AlternateContent>
  <xr:revisionPtr revIDLastSave="0" documentId="8_{A0AFA796-11A6-4B79-B3BF-68094369DACD}" xr6:coauthVersionLast="47" xr6:coauthVersionMax="47" xr10:uidLastSave="{00000000-0000-0000-0000-000000000000}"/>
  <bookViews>
    <workbookView xWindow="-110" yWindow="-110" windowWidth="19420" windowHeight="10420" xr2:uid="{00000000-000D-0000-FFFF-FFFF00000000}"/>
  </bookViews>
  <sheets>
    <sheet name="RenoMax Feaso" sheetId="3" r:id="rId1"/>
    <sheet name="Renovation Budget "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6" i="3" l="1"/>
  <c r="I42" i="3"/>
  <c r="A149" i="3" s="1"/>
  <c r="F167" i="3" l="1"/>
  <c r="H149" i="3"/>
  <c r="I56" i="3"/>
  <c r="I143" i="3" l="1"/>
  <c r="H69" i="3"/>
  <c r="H68" i="3"/>
  <c r="E162" i="3"/>
  <c r="E161" i="3"/>
  <c r="A138" i="3"/>
  <c r="H138" i="3" s="1"/>
  <c r="H26" i="3" a="1"/>
  <c r="H26" i="3" s="1"/>
  <c r="H22" i="3"/>
  <c r="H72" i="3" l="1"/>
  <c r="I126" i="3" s="1"/>
  <c r="H127" i="4" l="1"/>
  <c r="H130" i="4" s="1"/>
  <c r="F127" i="4"/>
  <c r="H125" i="4"/>
  <c r="F125" i="4"/>
  <c r="F123" i="4" s="1"/>
  <c r="H124" i="4"/>
  <c r="H123" i="4" s="1"/>
  <c r="F124" i="4"/>
  <c r="G123" i="4"/>
  <c r="E123" i="4"/>
  <c r="E130" i="4" s="1"/>
  <c r="D123" i="4"/>
  <c r="D130" i="4" s="1"/>
  <c r="H121" i="4"/>
  <c r="F121" i="4"/>
  <c r="H119" i="4"/>
  <c r="F119" i="4"/>
  <c r="H117" i="4"/>
  <c r="F117" i="4"/>
  <c r="H116" i="4"/>
  <c r="F116" i="4"/>
  <c r="H115" i="4"/>
  <c r="F115" i="4"/>
  <c r="H114" i="4"/>
  <c r="F114" i="4"/>
  <c r="H113" i="4"/>
  <c r="F113" i="4"/>
  <c r="H112" i="4"/>
  <c r="F112" i="4"/>
  <c r="H111" i="4"/>
  <c r="H109" i="4" s="1"/>
  <c r="F111" i="4"/>
  <c r="F109" i="4" s="1"/>
  <c r="H110" i="4"/>
  <c r="F110" i="4"/>
  <c r="G109" i="4"/>
  <c r="E109" i="4"/>
  <c r="D109" i="4"/>
  <c r="H107" i="4"/>
  <c r="F107" i="4"/>
  <c r="H106" i="4"/>
  <c r="F106" i="4"/>
  <c r="H105" i="4"/>
  <c r="F105" i="4"/>
  <c r="H104" i="4"/>
  <c r="F104" i="4"/>
  <c r="F103" i="4" s="1"/>
  <c r="H103" i="4"/>
  <c r="G103" i="4"/>
  <c r="E103" i="4"/>
  <c r="D103" i="4"/>
  <c r="H101" i="4"/>
  <c r="F101" i="4"/>
  <c r="H100" i="4"/>
  <c r="H99" i="4" s="1"/>
  <c r="F100" i="4"/>
  <c r="F99" i="4" s="1"/>
  <c r="G99" i="4"/>
  <c r="E99" i="4"/>
  <c r="D99" i="4"/>
  <c r="H97" i="4"/>
  <c r="F97" i="4"/>
  <c r="H96" i="4"/>
  <c r="F96" i="4"/>
  <c r="H95" i="4"/>
  <c r="F95" i="4"/>
  <c r="H94" i="4"/>
  <c r="F94" i="4"/>
  <c r="H93" i="4"/>
  <c r="F93" i="4"/>
  <c r="H92" i="4"/>
  <c r="F92" i="4"/>
  <c r="H91" i="4"/>
  <c r="F91" i="4"/>
  <c r="H90" i="4"/>
  <c r="F90" i="4"/>
  <c r="H89" i="4"/>
  <c r="F89" i="4"/>
  <c r="H88" i="4"/>
  <c r="F88" i="4"/>
  <c r="H85" i="4"/>
  <c r="F85" i="4"/>
  <c r="H84" i="4"/>
  <c r="F84" i="4"/>
  <c r="H83" i="4"/>
  <c r="F83" i="4"/>
  <c r="F80" i="4" s="1"/>
  <c r="H82" i="4"/>
  <c r="H80" i="4" s="1"/>
  <c r="F82" i="4"/>
  <c r="H81" i="4"/>
  <c r="F81" i="4"/>
  <c r="G80" i="4"/>
  <c r="G130" i="4" s="1"/>
  <c r="E80" i="4"/>
  <c r="D80" i="4"/>
  <c r="H78" i="4"/>
  <c r="F78" i="4"/>
  <c r="H77" i="4"/>
  <c r="F77" i="4"/>
  <c r="H76" i="4"/>
  <c r="F76" i="4"/>
  <c r="H75" i="4"/>
  <c r="F75" i="4"/>
  <c r="H74" i="4"/>
  <c r="F74" i="4"/>
  <c r="H73" i="4"/>
  <c r="F73" i="4"/>
  <c r="H72" i="4"/>
  <c r="F72" i="4"/>
  <c r="H71" i="4"/>
  <c r="F71" i="4"/>
  <c r="H70" i="4"/>
  <c r="F70" i="4"/>
  <c r="H69" i="4"/>
  <c r="F69" i="4"/>
  <c r="H68" i="4"/>
  <c r="F68" i="4"/>
  <c r="H67" i="4"/>
  <c r="F67" i="4"/>
  <c r="H66" i="4"/>
  <c r="F66" i="4"/>
  <c r="H63" i="4"/>
  <c r="F63" i="4"/>
  <c r="H62" i="4"/>
  <c r="F62" i="4"/>
  <c r="H61" i="4"/>
  <c r="H58" i="4" s="1"/>
  <c r="F61" i="4"/>
  <c r="F58" i="4" s="1"/>
  <c r="H60" i="4"/>
  <c r="F60" i="4"/>
  <c r="H59" i="4"/>
  <c r="F59" i="4"/>
  <c r="G58" i="4"/>
  <c r="E58" i="4"/>
  <c r="D58" i="4"/>
  <c r="H56" i="4"/>
  <c r="F56" i="4"/>
  <c r="H55" i="4"/>
  <c r="F55" i="4"/>
  <c r="H54" i="4"/>
  <c r="F54" i="4"/>
  <c r="H53" i="4"/>
  <c r="F53" i="4"/>
  <c r="H52" i="4"/>
  <c r="F52" i="4"/>
  <c r="H51" i="4"/>
  <c r="F51" i="4"/>
  <c r="H50" i="4"/>
  <c r="F50" i="4"/>
  <c r="H49" i="4"/>
  <c r="F49" i="4"/>
  <c r="H48" i="4"/>
  <c r="F48" i="4"/>
  <c r="H47" i="4"/>
  <c r="F47" i="4"/>
  <c r="H46" i="4"/>
  <c r="F46" i="4"/>
  <c r="H45" i="4"/>
  <c r="F45" i="4"/>
  <c r="H44" i="4"/>
  <c r="F44" i="4"/>
  <c r="H43" i="4"/>
  <c r="F43" i="4"/>
  <c r="H42" i="4"/>
  <c r="F42" i="4"/>
  <c r="H41" i="4"/>
  <c r="F41" i="4"/>
  <c r="H40" i="4"/>
  <c r="F40" i="4"/>
  <c r="H37" i="4"/>
  <c r="F37" i="4"/>
  <c r="H36" i="4"/>
  <c r="F36" i="4"/>
  <c r="H35" i="4"/>
  <c r="H32" i="4" s="1"/>
  <c r="F35" i="4"/>
  <c r="H34" i="4"/>
  <c r="F34" i="4"/>
  <c r="H33" i="4"/>
  <c r="F33" i="4"/>
  <c r="G32" i="4"/>
  <c r="F32" i="4"/>
  <c r="E32" i="4"/>
  <c r="D32" i="4"/>
  <c r="H30" i="4"/>
  <c r="F30" i="4"/>
  <c r="H28" i="4"/>
  <c r="F28" i="4"/>
  <c r="H27" i="4"/>
  <c r="F27" i="4"/>
  <c r="H26" i="4"/>
  <c r="F26" i="4"/>
  <c r="H25" i="4"/>
  <c r="F25" i="4"/>
  <c r="H24" i="4"/>
  <c r="F24" i="4"/>
  <c r="H23" i="4"/>
  <c r="F23" i="4"/>
  <c r="H22" i="4"/>
  <c r="F22" i="4"/>
  <c r="H21" i="4"/>
  <c r="F21" i="4"/>
  <c r="H20" i="4"/>
  <c r="F20" i="4"/>
  <c r="H19" i="4"/>
  <c r="F19" i="4"/>
  <c r="H18" i="4"/>
  <c r="F18" i="4"/>
  <c r="H17" i="4"/>
  <c r="F17" i="4"/>
  <c r="H16" i="4"/>
  <c r="F16" i="4"/>
  <c r="H15" i="4"/>
  <c r="H14" i="4" s="1"/>
  <c r="F15" i="4"/>
  <c r="F14" i="4" s="1"/>
  <c r="G14" i="4"/>
  <c r="E14" i="4"/>
  <c r="D14" i="4"/>
  <c r="H11" i="4"/>
  <c r="F11" i="4"/>
  <c r="H10" i="4"/>
  <c r="H7" i="4" s="1"/>
  <c r="F10" i="4"/>
  <c r="H9" i="4"/>
  <c r="F9" i="4"/>
  <c r="H8" i="4"/>
  <c r="F8" i="4"/>
  <c r="G7" i="4"/>
  <c r="F7" i="4"/>
  <c r="E7" i="4"/>
  <c r="D7" i="4"/>
  <c r="H132" i="4" l="1"/>
  <c r="H131" i="4"/>
  <c r="D131" i="4"/>
  <c r="D132" i="4"/>
  <c r="E131" i="4"/>
  <c r="E132" i="4" s="1"/>
  <c r="G131" i="4"/>
  <c r="G132" i="4" s="1"/>
  <c r="F130" i="4"/>
  <c r="F132" i="4" l="1"/>
  <c r="F131" i="4"/>
  <c r="I32" i="3" l="1"/>
  <c r="I34" i="3" s="1"/>
  <c r="I182" i="3" s="1"/>
  <c r="A143" i="3" l="1"/>
  <c r="H61" i="3"/>
  <c r="I63" i="3" s="1"/>
  <c r="E143" i="3" l="1"/>
  <c r="H143" i="3" s="1"/>
  <c r="I128" i="3"/>
  <c r="I183" i="3" s="1"/>
  <c r="G188" i="3" s="1"/>
  <c r="I189" i="3" l="1"/>
  <c r="I187" i="3"/>
  <c r="G187" i="3" s="1"/>
  <c r="H152" i="3" l="1"/>
  <c r="E160" i="3" l="1"/>
  <c r="A167" i="3"/>
  <c r="I184" i="3" l="1"/>
  <c r="C167" i="3"/>
  <c r="H167" i="3" l="1"/>
  <c r="H173" i="3" s="1"/>
  <c r="H175" i="3" s="1"/>
  <c r="I177" i="3" s="1"/>
  <c r="I179" i="3" s="1"/>
  <c r="I185" i="3" s="1"/>
  <c r="I188" i="3" l="1"/>
  <c r="H38" i="3" s="1" a="1"/>
  <c r="H38" i="3" s="1"/>
  <c r="I186"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Grubisa</author>
  </authors>
  <commentList>
    <comment ref="H7" authorId="0" shapeId="0" xr:uid="{1C7FB5A0-F9AD-431F-BC78-167B6265DB85}">
      <text>
        <r>
          <rPr>
            <b/>
            <sz val="9"/>
            <color indexed="81"/>
            <rFont val="Tahoma"/>
            <family val="2"/>
          </rPr>
          <t xml:space="preserve">
End Sale Price </t>
        </r>
        <r>
          <rPr>
            <sz val="9"/>
            <color indexed="81"/>
            <rFont val="Tahoma"/>
            <family val="2"/>
          </rPr>
          <t xml:space="preserve">
In this cell, enter the sale price of the renovated property which represents its value with any uplift that you have created. It is important to make sure you can verify this figure with recent comparable, like-for-like sales. Ideally, these should be no older than 3-6 months.
You may need an agent to give a market appraisal if you can't find anything comparable</t>
        </r>
      </text>
    </comment>
    <comment ref="H12" authorId="0" shapeId="0" xr:uid="{91814B00-4058-45CA-8BF5-391E0943C085}">
      <text>
        <r>
          <rPr>
            <b/>
            <sz val="9"/>
            <color indexed="81"/>
            <rFont val="Tahoma"/>
            <family val="2"/>
          </rPr>
          <t xml:space="preserve">End Sale Price of the Renovated Property
</t>
        </r>
        <r>
          <rPr>
            <sz val="9"/>
            <color indexed="81"/>
            <rFont val="Tahoma"/>
            <family val="2"/>
          </rPr>
          <t xml:space="preserve">In this cell, enter the estimated sale price of the renovated property on the newly created, reduced land portion. 
The value should represent its value with any uplift that you have created. Because it is now sitting on a smaller block of land, it is important to make sure you can verify this figure with recent comparable, like-for-like sales. Ideally, these should be no older than 3-6 months.
You may need an agent to give a market appraisal if you can't find anything comparable
</t>
        </r>
      </text>
    </comment>
    <comment ref="H13" authorId="0" shapeId="0" xr:uid="{1749DE99-04C4-4C29-AB00-A78E00091FBC}">
      <text>
        <r>
          <rPr>
            <sz val="9"/>
            <color indexed="81"/>
            <rFont val="Tahoma"/>
            <family val="2"/>
          </rPr>
          <t xml:space="preserve">
</t>
        </r>
        <r>
          <rPr>
            <b/>
            <sz val="9"/>
            <color indexed="81"/>
            <rFont val="Tahoma"/>
            <family val="2"/>
          </rPr>
          <t>End Sale Price of Newly created land parcel/s</t>
        </r>
        <r>
          <rPr>
            <sz val="9"/>
            <color indexed="81"/>
            <rFont val="Tahoma"/>
            <family val="2"/>
          </rPr>
          <t xml:space="preserve"> 
In this cell, enter the sale price of the newly created land parcel/s only. We need to separate the land and property portions as this will impact the apportionment of the GST margin Scheme. It is important to make sure you can verify this figure with recent comparable, like-for-like sales. Ideally, these should be no older than 3-6 months.
You may need an agent to give a market appraisal if you can't find anything comparable</t>
        </r>
      </text>
    </comment>
    <comment ref="H18" authorId="0" shapeId="0" xr:uid="{A9B83C26-067F-42F9-B034-D9AF1C815FA3}">
      <text>
        <r>
          <rPr>
            <sz val="9"/>
            <color indexed="81"/>
            <rFont val="Tahoma"/>
            <family val="2"/>
          </rPr>
          <t xml:space="preserve">
</t>
        </r>
        <r>
          <rPr>
            <b/>
            <sz val="9"/>
            <color indexed="81"/>
            <rFont val="Tahoma"/>
            <family val="2"/>
          </rPr>
          <t>End Sale Price of Newly created land parcel/s</t>
        </r>
        <r>
          <rPr>
            <sz val="9"/>
            <color indexed="81"/>
            <rFont val="Tahoma"/>
            <family val="2"/>
          </rPr>
          <t xml:space="preserve"> 
In this cell, enter the sale price of the newly created land parcel/s. It is important to make sure you can verify this figure with recent comparable, like-for-like sales. Ideally, these should be no older than 3-6 months.
You may need an agent to give a market appraisal if you can't find anything comparable</t>
        </r>
      </text>
    </comment>
    <comment ref="G22" authorId="0" shapeId="0" xr:uid="{EB6C69CA-ED63-40A1-83CC-713233BC23F1}">
      <text>
        <r>
          <rPr>
            <b/>
            <sz val="9"/>
            <color indexed="81"/>
            <rFont val="Tahoma"/>
            <family val="2"/>
          </rPr>
          <t xml:space="preserve">
</t>
        </r>
        <r>
          <rPr>
            <sz val="9"/>
            <color indexed="81"/>
            <rFont val="Tahoma"/>
            <family val="2"/>
          </rPr>
          <t>Enter the agent's sales commission here eg 2%</t>
        </r>
      </text>
    </comment>
    <comment ref="H23" authorId="0" shapeId="0" xr:uid="{D6C92743-F04D-4C27-99A8-5A862283A9D9}">
      <text>
        <r>
          <rPr>
            <sz val="9"/>
            <color indexed="81"/>
            <rFont val="Tahoma"/>
            <family val="2"/>
          </rPr>
          <t xml:space="preserve">
Input the total cost of advertising your property for sale eg internet, newspaper, brochures etc</t>
        </r>
      </text>
    </comment>
    <comment ref="H24" authorId="0" shapeId="0" xr:uid="{1F48F5AF-03B2-43EB-BEDE-D11321859775}">
      <text>
        <r>
          <rPr>
            <sz val="9"/>
            <color indexed="81"/>
            <rFont val="Tahoma"/>
            <family val="2"/>
          </rPr>
          <t xml:space="preserve">
Input the solicitor's costs associated with selling your property eg conveyancing costs, contract preparation</t>
        </r>
      </text>
    </comment>
    <comment ref="H25" authorId="0" shapeId="0" xr:uid="{3BF41EC4-BEAF-4474-B41A-1C5BBFC83CF6}">
      <text>
        <r>
          <rPr>
            <sz val="9"/>
            <color indexed="81"/>
            <rFont val="Tahoma"/>
            <family val="2"/>
          </rPr>
          <t xml:space="preserve">
Should you require furniture for styling to help sell your property, enter the cost here.</t>
        </r>
      </text>
    </comment>
    <comment ref="B27" authorId="0" shapeId="0" xr:uid="{BB3A8FED-0053-48CC-90D8-C3FCB7151CFB}">
      <text>
        <r>
          <rPr>
            <b/>
            <sz val="9"/>
            <color indexed="81"/>
            <rFont val="Tahoma"/>
            <family val="2"/>
          </rPr>
          <t xml:space="preserve">
Use these boxes to include any other costs associated with selling that do not appear above.</t>
        </r>
        <r>
          <rPr>
            <sz val="9"/>
            <color indexed="81"/>
            <rFont val="Tahoma"/>
            <family val="2"/>
          </rPr>
          <t xml:space="preserve">
They are designed to be edited, so simply type the description of the cost in the cell provided and input the dollar value  alongside in the adjacent cell.</t>
        </r>
      </text>
    </comment>
    <comment ref="I32" authorId="0" shapeId="0" xr:uid="{2083676C-A58A-4AAD-AC3F-C59E0292E9ED}">
      <text>
        <r>
          <rPr>
            <sz val="9"/>
            <color indexed="81"/>
            <rFont val="Tahoma"/>
            <family val="2"/>
          </rPr>
          <t xml:space="preserve">
</t>
        </r>
        <r>
          <rPr>
            <b/>
            <sz val="9"/>
            <color indexed="81"/>
            <rFont val="Tahoma"/>
            <family val="2"/>
          </rPr>
          <t>This is a self populating cell.</t>
        </r>
        <r>
          <rPr>
            <sz val="9"/>
            <color indexed="81"/>
            <rFont val="Tahoma"/>
            <family val="2"/>
          </rPr>
          <t xml:space="preserve"> 
It totals all of the selling costs</t>
        </r>
      </text>
    </comment>
    <comment ref="I34" authorId="0" shapeId="0" xr:uid="{934527AE-6406-4437-ACF4-DC78EE724B88}">
      <text>
        <r>
          <rPr>
            <b/>
            <sz val="9"/>
            <color indexed="81"/>
            <rFont val="Tahoma"/>
            <family val="2"/>
          </rPr>
          <t xml:space="preserve"> </t>
        </r>
        <r>
          <rPr>
            <sz val="9"/>
            <color indexed="81"/>
            <rFont val="Tahoma"/>
            <family val="2"/>
          </rPr>
          <t xml:space="preserve">
</t>
        </r>
        <r>
          <rPr>
            <b/>
            <sz val="9"/>
            <color indexed="81"/>
            <rFont val="Tahoma"/>
            <family val="2"/>
          </rPr>
          <t>This cell will self populate</t>
        </r>
        <r>
          <rPr>
            <sz val="9"/>
            <color indexed="81"/>
            <rFont val="Tahoma"/>
            <family val="2"/>
          </rPr>
          <t xml:space="preserve"> 
Once you have input all the associated selling costs above, the formula will total them and subtract that figure from the sale price to give you your Net Resale Value (NRV)</t>
        </r>
      </text>
    </comment>
    <comment ref="H38" authorId="0" shapeId="0" xr:uid="{FA2B76DD-9C04-4DAF-A3E6-E583540CD371}">
      <text>
        <r>
          <rPr>
            <sz val="9"/>
            <color indexed="81"/>
            <rFont val="Tahoma"/>
            <family val="2"/>
          </rPr>
          <t xml:space="preserve">
Once the feasibility has been completed, the figure in this cell will only appear if the net profit margin of the project is less than 15%. The figure will appear in red and will indicate what you should be purchasing the property for to make it viable. 
You can adjust the sale price or your costs to make the project come in above 15% net profit, but only do this if you can justify doing so.
</t>
        </r>
      </text>
    </comment>
    <comment ref="C42" authorId="0" shapeId="0" xr:uid="{D0A5EA2E-B6B8-419F-8548-E49765366441}">
      <text>
        <r>
          <rPr>
            <sz val="9"/>
            <color indexed="81"/>
            <rFont val="Tahoma"/>
            <family val="2"/>
          </rPr>
          <t xml:space="preserve">
Enter the amount of mortgage debt secured against the property
</t>
        </r>
      </text>
    </comment>
    <comment ref="G42" authorId="0" shapeId="0" xr:uid="{A7CBDFAD-343B-4ECC-93BC-8B08358F53D7}">
      <text>
        <r>
          <rPr>
            <sz val="9"/>
            <color indexed="81"/>
            <rFont val="Tahoma"/>
            <family val="2"/>
          </rPr>
          <t xml:space="preserve">
Enter the market value of the security property</t>
        </r>
      </text>
    </comment>
    <comment ref="I42" authorId="0" shapeId="0" xr:uid="{818551EE-08BF-42F5-AEAB-AE7847C1F13F}">
      <text>
        <r>
          <rPr>
            <sz val="9"/>
            <color indexed="81"/>
            <rFont val="Tahoma"/>
            <family val="2"/>
          </rPr>
          <t xml:space="preserve">
The is the loan to value ratio of the property</t>
        </r>
      </text>
    </comment>
    <comment ref="H47" authorId="0" shapeId="0" xr:uid="{D7D75730-91A6-4934-BE72-40BD504FB81C}">
      <text>
        <r>
          <rPr>
            <sz val="9"/>
            <color indexed="81"/>
            <rFont val="Tahoma"/>
            <family val="2"/>
          </rPr>
          <t xml:space="preserve">
Go to </t>
        </r>
        <r>
          <rPr>
            <b/>
            <sz val="9"/>
            <color indexed="81"/>
            <rFont val="Tahoma"/>
            <family val="2"/>
          </rPr>
          <t xml:space="preserve">https://stampduty.calculatorsaustralia.com.au/ </t>
        </r>
        <r>
          <rPr>
            <sz val="9"/>
            <color indexed="81"/>
            <rFont val="Tahoma"/>
            <family val="2"/>
          </rPr>
          <t xml:space="preserve">
Here you can input the relevant data associated with your purchase and the website will provide a stamp duty amount for you to enter into this cell.</t>
        </r>
      </text>
    </comment>
    <comment ref="H48" authorId="0" shapeId="0" xr:uid="{8789B414-5789-4877-BD51-B801DE0A57CB}">
      <text>
        <r>
          <rPr>
            <sz val="9"/>
            <color indexed="81"/>
            <rFont val="Tahoma"/>
            <family val="2"/>
          </rPr>
          <t xml:space="preserve">
Go to </t>
        </r>
        <r>
          <rPr>
            <b/>
            <sz val="9"/>
            <color indexed="81"/>
            <rFont val="Tahoma"/>
            <family val="2"/>
          </rPr>
          <t xml:space="preserve">https://stampduty.calculatorsaustralia.com.au/ </t>
        </r>
        <r>
          <rPr>
            <sz val="9"/>
            <color indexed="81"/>
            <rFont val="Tahoma"/>
            <family val="2"/>
          </rPr>
          <t xml:space="preserve">
Here you can input the relevant data associated with your purchase and the website will provide the transfer and registration fees for you to enter into this cell.</t>
        </r>
      </text>
    </comment>
    <comment ref="H49" authorId="0" shapeId="0" xr:uid="{0C46CCB7-1FDA-4DFD-9728-ECDBA4FDDD3A}">
      <text>
        <r>
          <rPr>
            <sz val="9"/>
            <color indexed="81"/>
            <rFont val="Tahoma"/>
            <family val="2"/>
          </rPr>
          <t xml:space="preserve">
Input the solicitor's costs associated with purchasing your property eg conveyancing costs, contract preparation, JV agreement etc</t>
        </r>
      </text>
    </comment>
    <comment ref="H51" authorId="0" shapeId="0" xr:uid="{D4860932-487F-467A-ACA2-353B24FEDCEA}">
      <text>
        <r>
          <rPr>
            <sz val="9"/>
            <color indexed="81"/>
            <rFont val="Tahoma"/>
            <family val="2"/>
          </rPr>
          <t xml:space="preserve">
Only input a figure here when you are the existing owner of the property being developed and there is a mortgage on the property.</t>
        </r>
      </text>
    </comment>
    <comment ref="C52" authorId="0" shapeId="0" xr:uid="{64120995-8EBE-42C6-9460-3B011D24A4A6}">
      <text>
        <r>
          <rPr>
            <sz val="9"/>
            <color indexed="81"/>
            <rFont val="Tahoma"/>
            <family val="2"/>
          </rPr>
          <t xml:space="preserve">
Use these boxes to include any other costs associated with the purchase that do not appear above.
They are designed to be edited, so simply type the description of the cost in the cell provided and input the dollar value alongside in the adjacent cell.</t>
        </r>
      </text>
    </comment>
    <comment ref="E60" authorId="0" shapeId="0" xr:uid="{2F699CE6-B572-4FA9-8E9A-2404799A92E5}">
      <text>
        <r>
          <rPr>
            <b/>
            <sz val="9"/>
            <color indexed="81"/>
            <rFont val="Tahoma"/>
            <family val="2"/>
          </rPr>
          <t xml:space="preserve">
Fixed Price Building Contract</t>
        </r>
        <r>
          <rPr>
            <sz val="9"/>
            <color indexed="81"/>
            <rFont val="Tahoma"/>
            <family val="2"/>
          </rPr>
          <t xml:space="preserve">
Input the cost of construction for your development here. This figure is based on a fixed price building contract</t>
        </r>
      </text>
    </comment>
    <comment ref="G61" authorId="0" shapeId="0" xr:uid="{179B765A-E5D7-45DE-9722-2746F768841D}">
      <text>
        <r>
          <rPr>
            <sz val="9"/>
            <color indexed="81"/>
            <rFont val="Tahoma"/>
            <family val="2"/>
          </rPr>
          <t xml:space="preserve">
The contingency percentage is designed to give you a buffer in your costings for unforseen issues such as delays due to weather, increases in material costs, availability of trades etc It is recommended to use 10%, but you can vary this number should you wish to do so.</t>
        </r>
      </text>
    </comment>
    <comment ref="G68" authorId="0" shapeId="0" xr:uid="{E6E35858-279B-43FD-B3E6-161DBFEFFA21}">
      <text>
        <r>
          <rPr>
            <sz val="9"/>
            <color indexed="81"/>
            <rFont val="Tahoma"/>
            <family val="2"/>
          </rPr>
          <t xml:space="preserve">
Depending on how long your project will take during the construction stage, work out the dollar amounts for the utility payments. You can combine several bills together for ease of costing.</t>
        </r>
      </text>
    </comment>
    <comment ref="F69" authorId="0" shapeId="0" xr:uid="{888E4BFC-0852-44A9-A2F7-B58EE86390DA}">
      <text>
        <r>
          <rPr>
            <sz val="9"/>
            <color indexed="81"/>
            <rFont val="Tahoma"/>
            <family val="2"/>
          </rPr>
          <t xml:space="preserve">
Depending on the duration of your project in the construction stage, you will need to work out the number of times you will need to make utility payments during this period</t>
        </r>
      </text>
    </comment>
    <comment ref="G69" authorId="0" shapeId="0" xr:uid="{82F7161B-3A8A-44D3-83B7-44E0C43622A7}">
      <text>
        <r>
          <rPr>
            <sz val="9"/>
            <color indexed="81"/>
            <rFont val="Tahoma"/>
            <family val="2"/>
          </rPr>
          <t xml:space="preserve">
Depending on how long your project will take during the construction stage, work out the dollar amounts for rate payments for each payment period.</t>
        </r>
      </text>
    </comment>
    <comment ref="H133" authorId="0" shapeId="0" xr:uid="{5CDEB7A1-7064-4886-B71F-C744A8B73A17}">
      <text>
        <r>
          <rPr>
            <sz val="9"/>
            <color indexed="81"/>
            <rFont val="Tahoma"/>
            <family val="2"/>
          </rPr>
          <t xml:space="preserve">
Input the amount of money you are personally investing into the project, in this cell</t>
        </r>
      </text>
    </comment>
    <comment ref="H134" authorId="0" shapeId="0" xr:uid="{0A508DE7-24AD-40D6-A677-59C59A97B458}">
      <text>
        <r>
          <rPr>
            <sz val="9"/>
            <color indexed="81"/>
            <rFont val="Tahoma"/>
            <family val="2"/>
          </rPr>
          <t xml:space="preserve">
Input the number of days it will take for you to complete your project </t>
        </r>
      </text>
    </comment>
    <comment ref="H138" authorId="0" shapeId="0" xr:uid="{1153F5BE-07AB-4D33-8195-7BCC77BAFCA6}">
      <text>
        <r>
          <rPr>
            <b/>
            <sz val="9"/>
            <color indexed="81"/>
            <rFont val="Tahoma"/>
            <family val="2"/>
          </rPr>
          <t xml:space="preserve">
Total (Gross) Loan Amount</t>
        </r>
        <r>
          <rPr>
            <sz val="9"/>
            <color indexed="81"/>
            <rFont val="Tahoma"/>
            <family val="2"/>
          </rPr>
          <t xml:space="preserve">
This figure represents the total (Gross) loan amount the lender is prepared to offer for your project, based on the Loan to Value Ratio (LVR) of the Net Realisation Value (NRV). This is the figure interest and fees are charged against.</t>
        </r>
      </text>
    </comment>
    <comment ref="H156" authorId="0" shapeId="0" xr:uid="{4478F5CF-BB25-437C-B1CA-58CB3936E59C}">
      <text>
        <r>
          <rPr>
            <b/>
            <sz val="9"/>
            <color indexed="81"/>
            <rFont val="Tahoma"/>
            <family val="2"/>
          </rPr>
          <t xml:space="preserve">
Lender fees and Interest:</t>
        </r>
        <r>
          <rPr>
            <sz val="9"/>
            <color indexed="81"/>
            <rFont val="Tahoma"/>
            <family val="2"/>
          </rPr>
          <t xml:space="preserve">
For this feasibility we have used 10.45% p.a. interest fully drawn down for the term of the loan. The lender fees used are 3.3% of the total (Gross) loan amount.</t>
        </r>
      </text>
    </comment>
    <comment ref="H167" authorId="0" shapeId="0" xr:uid="{17D7609D-2598-4AD6-AF5B-EBA644C72436}">
      <text>
        <r>
          <rPr>
            <b/>
            <sz val="9"/>
            <color indexed="81"/>
            <rFont val="Tahoma"/>
            <family val="2"/>
          </rPr>
          <t xml:space="preserve">
Net Loan Amount:</t>
        </r>
        <r>
          <rPr>
            <sz val="9"/>
            <color indexed="81"/>
            <rFont val="Tahoma"/>
            <family val="2"/>
          </rPr>
          <t xml:space="preserve">
These are the funds that will be available to you for your development. It represents the dollar value once lender fees and interest have been deducted from the Total (Gross) Loan Amount.</t>
        </r>
      </text>
    </comment>
    <comment ref="H173" authorId="0" shapeId="0" xr:uid="{419ED008-96C6-4113-A364-42D7707AF8F2}">
      <text>
        <r>
          <rPr>
            <b/>
            <sz val="9"/>
            <color indexed="81"/>
            <rFont val="Tahoma"/>
            <family val="2"/>
          </rPr>
          <t xml:space="preserve">
Shortfall in funding</t>
        </r>
        <r>
          <rPr>
            <sz val="9"/>
            <color indexed="81"/>
            <rFont val="Tahoma"/>
            <family val="2"/>
          </rPr>
          <t xml:space="preserve">
This figure represents the shortfall in funding for your construction/ project. You will need to finance this portion yourself possibly through the use of additional security property, money partners, your own savings, family and friends etc
</t>
        </r>
      </text>
    </comment>
    <comment ref="H174" authorId="0" shapeId="0" xr:uid="{7B5064EF-7F72-4923-8F4A-2446006A2DE5}">
      <text>
        <r>
          <rPr>
            <sz val="9"/>
            <color indexed="81"/>
            <rFont val="Tahoma"/>
            <family val="2"/>
          </rPr>
          <t xml:space="preserve">
</t>
        </r>
        <r>
          <rPr>
            <b/>
            <sz val="9"/>
            <color indexed="81"/>
            <rFont val="Tahoma"/>
            <family val="2"/>
          </rPr>
          <t>Money Partner Interest Rate</t>
        </r>
        <r>
          <rPr>
            <sz val="9"/>
            <color indexed="81"/>
            <rFont val="Tahoma"/>
            <family val="2"/>
          </rPr>
          <t xml:space="preserve">
This figure is used as a guide so that we can work out your Net Profit for the project at the construction stage. You can change this figure if you have a different arrangement with your investor</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<sst xmlns="http://schemas.openxmlformats.org/spreadsheetml/2006/main" count="342" uniqueCount="281">
  <si>
    <t>Property Address</t>
  </si>
  <si>
    <t>RESALE REVENUE</t>
  </si>
  <si>
    <t>Less: Cost of Sale</t>
  </si>
  <si>
    <t>Agent's commission</t>
  </si>
  <si>
    <t>Advertising</t>
  </si>
  <si>
    <t>Conveyancing costs (sale)</t>
  </si>
  <si>
    <t>Styling</t>
  </si>
  <si>
    <t>Total Estimated Cost of Sale</t>
  </si>
  <si>
    <t>Property Purchase Costs</t>
  </si>
  <si>
    <r>
      <rPr>
        <sz val="11"/>
        <color theme="1"/>
        <rFont val="Calibri"/>
        <family val="2"/>
      </rPr>
      <t>Stamp Duty (</t>
    </r>
    <r>
      <rPr>
        <u/>
        <sz val="11"/>
        <color theme="1"/>
        <rFont val="Calibri"/>
        <family val="2"/>
      </rPr>
      <t>use online calculator</t>
    </r>
    <r>
      <rPr>
        <sz val="11"/>
        <color theme="1"/>
        <rFont val="Calibri"/>
        <family val="2"/>
      </rPr>
      <t>)</t>
    </r>
  </si>
  <si>
    <t>Holding &amp; Other Costs</t>
  </si>
  <si>
    <t>No. of Payments</t>
  </si>
  <si>
    <t>Utilities (Electricity/ Gas/ Water)</t>
  </si>
  <si>
    <t>Council Rates</t>
  </si>
  <si>
    <t>Insurance</t>
  </si>
  <si>
    <t>Accounting</t>
  </si>
  <si>
    <t>Estimated Holding Costs</t>
  </si>
  <si>
    <t>Your Contribution</t>
  </si>
  <si>
    <t>Project Duartion (days)</t>
  </si>
  <si>
    <t>Daily interest</t>
  </si>
  <si>
    <t>Total</t>
  </si>
  <si>
    <t>Additional Shortfall Finance</t>
  </si>
  <si>
    <t>Funding required</t>
  </si>
  <si>
    <r>
      <rPr>
        <sz val="11"/>
        <color theme="1"/>
        <rFont val="Calibri"/>
        <family val="2"/>
      </rPr>
      <t>Interest rate</t>
    </r>
    <r>
      <rPr>
        <sz val="10"/>
        <color theme="1"/>
        <rFont val="Calibri"/>
        <family val="2"/>
      </rPr>
      <t xml:space="preserve"> (Recommend using 15% to factor in contingencies)</t>
    </r>
  </si>
  <si>
    <t xml:space="preserve">Minimum Net Profit Required for this project should be </t>
  </si>
  <si>
    <r>
      <rPr>
        <b/>
        <sz val="9"/>
        <color theme="1"/>
        <rFont val="Calibri"/>
        <family val="2"/>
      </rPr>
      <t>Note:</t>
    </r>
    <r>
      <rPr>
        <sz val="9"/>
        <color theme="1"/>
        <rFont val="Calibri"/>
        <family val="2"/>
      </rPr>
      <t xml:space="preserve"> This feasability is designed to be used as a rough guide for working out the net profit margin on your property deal. It </t>
    </r>
  </si>
  <si>
    <t xml:space="preserve">should not be considered to be an approval for finance. It can be used to form part of an application for private lender </t>
  </si>
  <si>
    <t xml:space="preserve">finance, &amp; should this be a consideration, we recommend using an accredited mortgage broker who can assist you to find a </t>
  </si>
  <si>
    <t>finance option that best suits your specific situation, needs and requirements.</t>
  </si>
  <si>
    <t>PURCHASE PRICE/ HOLDING  AND CONSTRUCTION COSTS</t>
  </si>
  <si>
    <t>Other Purchase Costs</t>
  </si>
  <si>
    <t>Construction Costs</t>
  </si>
  <si>
    <t>Construction Budget</t>
  </si>
  <si>
    <t>(Excl GST)</t>
  </si>
  <si>
    <t>Contingency (recommend using 10%)</t>
  </si>
  <si>
    <t>Total Purchase Price/ Holding &amp; Construction Costs</t>
  </si>
  <si>
    <t>Funding The Deal - Acquisition/Construction</t>
  </si>
  <si>
    <t>x</t>
  </si>
  <si>
    <t>=</t>
  </si>
  <si>
    <t>Total Lender fees &amp; interest</t>
  </si>
  <si>
    <t>-</t>
  </si>
  <si>
    <t>Gross loan amount</t>
  </si>
  <si>
    <t>Design &amp; Architectural costs</t>
  </si>
  <si>
    <t>Architectural design</t>
  </si>
  <si>
    <t>Professional and Consultant fees</t>
  </si>
  <si>
    <t>Project Manager</t>
  </si>
  <si>
    <t>Environmental assessment report</t>
  </si>
  <si>
    <t>Transfer &amp; Registration Fee</t>
  </si>
  <si>
    <t>Buying Solicitor Legal Fees (inc gst &amp; disbursement)</t>
  </si>
  <si>
    <t>Building &amp; Pest Inspection Report (at Purchasing)</t>
  </si>
  <si>
    <t>https://stampduty.calculatorsaustralia.com.au/</t>
  </si>
  <si>
    <t>Land Tax</t>
  </si>
  <si>
    <t>Landscape Plan</t>
  </si>
  <si>
    <t xml:space="preserve">Engineering Plan: Earthworks / Cut &amp; Fill </t>
  </si>
  <si>
    <t xml:space="preserve">Engineering Plan: Stormwater, Civil, Sewerage and Water </t>
  </si>
  <si>
    <t>Trees Cut &amp; land prep for development</t>
  </si>
  <si>
    <t>Town Planner</t>
  </si>
  <si>
    <t>Engineering Structural</t>
  </si>
  <si>
    <t>Certifier</t>
  </si>
  <si>
    <t>Engineering Civil</t>
  </si>
  <si>
    <t>Engineering Electrical</t>
  </si>
  <si>
    <t>Stormwater</t>
  </si>
  <si>
    <t>Telecommunications</t>
  </si>
  <si>
    <t>Electricity</t>
  </si>
  <si>
    <t>Surveyor's Fee for plan ceiling and subdivision (Final Survey Plan)</t>
  </si>
  <si>
    <t>Building Application</t>
  </si>
  <si>
    <t>Development Application</t>
  </si>
  <si>
    <t>Other</t>
  </si>
  <si>
    <t xml:space="preserve">Civil Designs &amp; Certifications (Civil works required by Council) </t>
  </si>
  <si>
    <t>Plumbing Approval &amp; Inspections</t>
  </si>
  <si>
    <t>Water Designs &amp; Certifications</t>
  </si>
  <si>
    <t>Sewer Designs &amp; Certifications</t>
  </si>
  <si>
    <t>Quantity Surveyor</t>
  </si>
  <si>
    <t>Council Contributions</t>
  </si>
  <si>
    <t>Council DA Lodgement fee</t>
  </si>
  <si>
    <t xml:space="preserve">Water Infrastructure Contributions Notice </t>
  </si>
  <si>
    <t xml:space="preserve">Plan Ceiling fee </t>
  </si>
  <si>
    <t>If Net Profit is less than 15%, then required purchase price should be</t>
  </si>
  <si>
    <t>Total Property Purchase Costs</t>
  </si>
  <si>
    <t>Total  Construction Costs</t>
  </si>
  <si>
    <t>Total Acquisition Interest Costs</t>
  </si>
  <si>
    <t>Total Costs Incl Finance Costs</t>
  </si>
  <si>
    <t>Projected Net Profit (RoC)</t>
  </si>
  <si>
    <t>Property Purchase Price / Market Value</t>
  </si>
  <si>
    <t>Total Project Costs (Excl Finance Costs)</t>
  </si>
  <si>
    <t>Total Finance Costs Private Lender</t>
  </si>
  <si>
    <t>Gross Profit (GRoC)</t>
  </si>
  <si>
    <t>Lender fees / interest</t>
  </si>
  <si>
    <t xml:space="preserve">Private funder fees and interest for project </t>
  </si>
  <si>
    <t>p.a.</t>
  </si>
  <si>
    <t>Principal</t>
  </si>
  <si>
    <t>Years</t>
  </si>
  <si>
    <t>Months</t>
  </si>
  <si>
    <t>No of compounding periods / year</t>
  </si>
  <si>
    <r>
      <t>(</t>
    </r>
    <r>
      <rPr>
        <b/>
        <sz val="9"/>
        <color theme="1"/>
        <rFont val="Calibri"/>
        <family val="2"/>
      </rPr>
      <t>Note</t>
    </r>
    <r>
      <rPr>
        <sz val="9"/>
        <color theme="1"/>
        <rFont val="Calibri"/>
        <family val="2"/>
      </rPr>
      <t>: This is an indicative rate based on market averages)</t>
    </r>
  </si>
  <si>
    <r>
      <t>(</t>
    </r>
    <r>
      <rPr>
        <b/>
        <sz val="9"/>
        <color theme="1"/>
        <rFont val="Calibri"/>
        <family val="2"/>
      </rPr>
      <t>Note</t>
    </r>
    <r>
      <rPr>
        <sz val="9"/>
        <color theme="1"/>
        <rFont val="Calibri"/>
        <family val="2"/>
      </rPr>
      <t>: This is based on a month being a compound period)</t>
    </r>
  </si>
  <si>
    <t>Total Shortfall Finance Costs</t>
  </si>
  <si>
    <t>Legal - Title searches</t>
  </si>
  <si>
    <t>Legal - Documents prep easements, covenants</t>
  </si>
  <si>
    <t>Public notices</t>
  </si>
  <si>
    <t>contingency</t>
  </si>
  <si>
    <t>Net funds to Borrower</t>
  </si>
  <si>
    <t xml:space="preserve">   Net loan amount</t>
  </si>
  <si>
    <t>Total Gross Resale Value</t>
  </si>
  <si>
    <t>DEAL FEASIBILITY - RenoMax</t>
  </si>
  <si>
    <t>Lender  LVR</t>
  </si>
  <si>
    <t>Total Gross Loan Amount</t>
  </si>
  <si>
    <t>Funding for land</t>
  </si>
  <si>
    <t>Purchase/Market Price</t>
  </si>
  <si>
    <t>Reno cost</t>
  </si>
  <si>
    <t>For Renovation Only</t>
  </si>
  <si>
    <t>Renovated Property Sale Price: Gross Realisation Value (GRV)</t>
  </si>
  <si>
    <t>_____________________________________</t>
  </si>
  <si>
    <t>OR</t>
  </si>
  <si>
    <t>_________________________________________</t>
  </si>
  <si>
    <t xml:space="preserve">For Renovation &amp; Subdivision </t>
  </si>
  <si>
    <t>Renovated Property Resale Value</t>
  </si>
  <si>
    <t>Newly Subdivided Land Lot/s Resale Value</t>
  </si>
  <si>
    <t>For Subdivision Only</t>
  </si>
  <si>
    <t>GST Margin Scheme</t>
  </si>
  <si>
    <t>Total Net Realisation Value (NRV)</t>
  </si>
  <si>
    <t>Renovation Budget Spreadsheet</t>
  </si>
  <si>
    <t>PROJECT:</t>
  </si>
  <si>
    <t>DATE:</t>
  </si>
  <si>
    <t>PRODUCT PHOTOS:</t>
  </si>
  <si>
    <t>ACTUAL</t>
  </si>
  <si>
    <t>SUPPLIER / DESCRIPTION / COMMENTS</t>
  </si>
  <si>
    <t>PROJECT EXPENSES</t>
  </si>
  <si>
    <t>BUDGET</t>
  </si>
  <si>
    <t>VARIANCE</t>
  </si>
  <si>
    <t>PAID</t>
  </si>
  <si>
    <t>OWING</t>
  </si>
  <si>
    <t>Design + Approvals</t>
  </si>
  <si>
    <t>Council / Certifiers Fees</t>
  </si>
  <si>
    <t>Building Designer / Architect</t>
  </si>
  <si>
    <t>Building Reports</t>
  </si>
  <si>
    <t>Building Insurance</t>
  </si>
  <si>
    <t>CONTRACTOR TYPE</t>
  </si>
  <si>
    <t>DESCRIPTION</t>
  </si>
  <si>
    <t xml:space="preserve">Builder  </t>
  </si>
  <si>
    <t>Materials + labour - note some can be sub-contracted</t>
  </si>
  <si>
    <t>Builder / Carpenter (labour + materials)</t>
  </si>
  <si>
    <t>Builder's labour</t>
  </si>
  <si>
    <t>Demolition &amp; Disposal Costs</t>
  </si>
  <si>
    <t xml:space="preserve">waste removal, skip bins </t>
  </si>
  <si>
    <t>Asbestos Testing, Removal + Disposal</t>
  </si>
  <si>
    <t>Excavation</t>
  </si>
  <si>
    <t>Concreting + Brickwork</t>
  </si>
  <si>
    <t>Framing</t>
  </si>
  <si>
    <t>Roof Sheeting + Guttering + Downpipes - Supply + Install</t>
  </si>
  <si>
    <t>Roof Plumber Trade - often managed by your builder</t>
  </si>
  <si>
    <t>External Clad + Trim</t>
  </si>
  <si>
    <t>External Doors</t>
  </si>
  <si>
    <t>incl hinges, handles + locks (hardware)</t>
  </si>
  <si>
    <t>Security Doors</t>
  </si>
  <si>
    <t>Internal Doors</t>
  </si>
  <si>
    <t>Windows</t>
  </si>
  <si>
    <t>incl locks, fly mesh</t>
  </si>
  <si>
    <t>Gyrock + Plasterer - Supply + Install</t>
  </si>
  <si>
    <t>Plasterer - often this scope of works sits within your builders quote</t>
  </si>
  <si>
    <t>Skirting + Architraves</t>
  </si>
  <si>
    <t>Air Conditioning</t>
  </si>
  <si>
    <t>Air Conditioning Unit + Install</t>
  </si>
  <si>
    <t>Main Bathroom</t>
  </si>
  <si>
    <t xml:space="preserve">Materials + labour </t>
  </si>
  <si>
    <t>Builder / Carpenter</t>
  </si>
  <si>
    <t>Labour + materials</t>
  </si>
  <si>
    <t>Tiler</t>
  </si>
  <si>
    <t>Labour + materials (waterproofer, screed, grout)</t>
  </si>
  <si>
    <t xml:space="preserve">Electrician </t>
  </si>
  <si>
    <t>Power points, lights</t>
  </si>
  <si>
    <t>Plumber</t>
  </si>
  <si>
    <t xml:space="preserve">Labour + materials </t>
  </si>
  <si>
    <t>Disconnect, Rough In + Reconnect</t>
  </si>
  <si>
    <t>Glazier</t>
  </si>
  <si>
    <t>Labout + materials</t>
  </si>
  <si>
    <t>Fixtures + Fittings</t>
  </si>
  <si>
    <t>Tiles - Wall</t>
  </si>
  <si>
    <t>Tiles - Floor</t>
  </si>
  <si>
    <t xml:space="preserve">Bath </t>
  </si>
  <si>
    <t>Bath waste + plug</t>
  </si>
  <si>
    <t>Bath Taps + Spout</t>
  </si>
  <si>
    <t>Shower Rail + Taps</t>
  </si>
  <si>
    <t xml:space="preserve">Shower Screen </t>
  </si>
  <si>
    <t>Vanity</t>
  </si>
  <si>
    <t>Vanity waste + plug</t>
  </si>
  <si>
    <t>Vanity Taps</t>
  </si>
  <si>
    <t>Shaving Cabinet + Mirror</t>
  </si>
  <si>
    <t>Lighting</t>
  </si>
  <si>
    <t>Exhaust Fan</t>
  </si>
  <si>
    <t>Toilet Suite</t>
  </si>
  <si>
    <t>Toilet Roll Holder</t>
  </si>
  <si>
    <t>Towel Rail + Hooks</t>
  </si>
  <si>
    <t>Floor waste + strip drain</t>
  </si>
  <si>
    <t>Kitchen</t>
  </si>
  <si>
    <t>Builder / Carpenter / Joiner</t>
  </si>
  <si>
    <t>Labour + installation + materials</t>
  </si>
  <si>
    <t xml:space="preserve">Bulk heads, wall removal, general, skirting, architrave </t>
  </si>
  <si>
    <t>Labour + materials (grout)</t>
  </si>
  <si>
    <t>Splashback</t>
  </si>
  <si>
    <t>Disconnect + Reconnect + power points, lights</t>
  </si>
  <si>
    <t>Painter</t>
  </si>
  <si>
    <t>Cabinetry</t>
  </si>
  <si>
    <t>Cabinetry Fittings (handles + hinges)</t>
  </si>
  <si>
    <t>Benchtop</t>
  </si>
  <si>
    <t>Sink</t>
  </si>
  <si>
    <t>Tap</t>
  </si>
  <si>
    <t>Cooktop</t>
  </si>
  <si>
    <t>Rangehood</t>
  </si>
  <si>
    <t>Oven</t>
  </si>
  <si>
    <t>Dishwasher</t>
  </si>
  <si>
    <t>Microwave</t>
  </si>
  <si>
    <t>Splashback (Tiles / Glass / Other)</t>
  </si>
  <si>
    <t>Flooring</t>
  </si>
  <si>
    <t>Laundry</t>
  </si>
  <si>
    <t>Bulk heads, general</t>
  </si>
  <si>
    <t>Laundry Sink / Tub</t>
  </si>
  <si>
    <t>Washing Appliances + Connections</t>
  </si>
  <si>
    <t>Washing machine taps incl</t>
  </si>
  <si>
    <t>Floor Waste</t>
  </si>
  <si>
    <t>Fencing</t>
  </si>
  <si>
    <t xml:space="preserve">Boundary Fences - Repair / Replace </t>
  </si>
  <si>
    <t>Don't forget to budget for fencing needs! You do normally need to upgrade or refresh at least the front fence</t>
  </si>
  <si>
    <t>Paint</t>
  </si>
  <si>
    <t>Subfloor Prep - check if included in builders quote</t>
  </si>
  <si>
    <t>Subfloor  - Supply + install</t>
  </si>
  <si>
    <t>Carpet + Underlay - Supply + install</t>
  </si>
  <si>
    <t>Floorboards - supply + install</t>
  </si>
  <si>
    <t>Landscaping</t>
  </si>
  <si>
    <t>Driveway</t>
  </si>
  <si>
    <t>Path</t>
  </si>
  <si>
    <t xml:space="preserve">Depending on the extent of your renovation or build you may include landscape works. Most common include decks and pergolas to enhance indoor / outdoor connection. Don't forget essentials such as washing lines &amp; bin storage before the outdoor entertainment areas! </t>
  </si>
  <si>
    <t>Washing Line</t>
  </si>
  <si>
    <t>Bin Storage</t>
  </si>
  <si>
    <t>Retaining Walls</t>
  </si>
  <si>
    <t>Mailbox</t>
  </si>
  <si>
    <t>Deck</t>
  </si>
  <si>
    <t>Pergola</t>
  </si>
  <si>
    <t>Solar Panels</t>
  </si>
  <si>
    <t>Wardrobes</t>
  </si>
  <si>
    <t>Master Bedroom</t>
  </si>
  <si>
    <t>Bedroom 2 + 3</t>
  </si>
  <si>
    <t>Window Coverings</t>
  </si>
  <si>
    <t>Blinds Shutters Curtains - Supply + Install</t>
  </si>
  <si>
    <t>TOTAL RENOVATION PROJECT COST</t>
  </si>
  <si>
    <t>Contingency Fund</t>
  </si>
  <si>
    <t>Allow for variations + latent conditions</t>
  </si>
  <si>
    <t>Generally 10% up to 20%</t>
  </si>
  <si>
    <t>TOTAL BUDGET</t>
  </si>
  <si>
    <t>This template is designed to capture all key areas of a home renovation, providing a comprehensive framework for budgeting. You can simply remove any rows that are not relevant to your specific project. For the most accurate and effective budget, it is essential to clearly define every item and scope of work to be included in your build from the outset. Equally important is ensuring that both you and your builder have a shared understanding of exactly what is included — and just as importantly, what is excluded — from their quote. This clarity will help avoid misunderstandings, hidden costs, and disputes during the renovation process.</t>
  </si>
  <si>
    <t>Upfront Borrower costs</t>
  </si>
  <si>
    <t>Can vary based on Lender &amp; Project - Approximately $10,000 - $15,000</t>
  </si>
  <si>
    <t>Includes:</t>
  </si>
  <si>
    <t>Broker assessment fee</t>
  </si>
  <si>
    <t>Lender application fee</t>
  </si>
  <si>
    <t>Valuation fee</t>
  </si>
  <si>
    <t>QS fee</t>
  </si>
  <si>
    <t>Lender assessment fee</t>
  </si>
  <si>
    <r>
      <rPr>
        <b/>
        <sz val="9"/>
        <color theme="1"/>
        <rFont val="Calibri"/>
        <family val="2"/>
      </rPr>
      <t>Note:</t>
    </r>
    <r>
      <rPr>
        <sz val="9"/>
        <color theme="1"/>
        <rFont val="Calibri"/>
        <family val="2"/>
      </rPr>
      <t xml:space="preserve"> This is an indicative rate based on typically incurred market costs</t>
    </r>
  </si>
  <si>
    <t>Based on a market rate plus line fees of approx 1.5% p.a.</t>
  </si>
  <si>
    <t>+</t>
  </si>
  <si>
    <t>Max Loan</t>
  </si>
  <si>
    <t>Amount</t>
  </si>
  <si>
    <t>Funding for land and renovation</t>
  </si>
  <si>
    <t>Based on lender fees of 2.2% + 1.1% broker commission</t>
  </si>
  <si>
    <r>
      <t>(</t>
    </r>
    <r>
      <rPr>
        <b/>
        <sz val="9"/>
        <color theme="1"/>
        <rFont val="Calibri"/>
        <family val="2"/>
      </rPr>
      <t>Note</t>
    </r>
    <r>
      <rPr>
        <sz val="9"/>
        <color theme="1"/>
        <rFont val="Calibri"/>
        <family val="2"/>
      </rPr>
      <t>: The interest rate of 8.95%p.a. is indicative only)</t>
    </r>
  </si>
  <si>
    <t>If using other properties to finance the project</t>
  </si>
  <si>
    <t>Mortgage on security property</t>
  </si>
  <si>
    <t>Market value of security  property</t>
  </si>
  <si>
    <t>Existing Mortgage/s</t>
  </si>
  <si>
    <t>Funding provided against additional security property/s</t>
  </si>
  <si>
    <t>X</t>
  </si>
  <si>
    <t>Gross funds</t>
  </si>
  <si>
    <t>Gross Funds</t>
  </si>
  <si>
    <t xml:space="preserve">Gross funds for property </t>
  </si>
  <si>
    <t>purchase</t>
  </si>
  <si>
    <t xml:space="preserve">Based on lender providing 70% LVR </t>
  </si>
  <si>
    <t>Market Value of Security</t>
  </si>
  <si>
    <t>Property/s</t>
  </si>
  <si>
    <t>LVR %</t>
  </si>
  <si>
    <t xml:space="preserve">Current debt on the property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</si>
</sst>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8" formatCode="&quot;$&quot;#,##0.00;[Red]\-&quot;$&quot;#,##0.00"/>
    <numFmt numFmtId="44" formatCode="_-&quot;$&quot;* #,##0.00_-;\-&quot;$&quot;* #,##0.00_-;_-&quot;$&quot;* &quot;-&quot;??_-;_-@_-"/>
    <numFmt numFmtId="164" formatCode="_-&quot;$&quot;* #,##0.00_-;\-&quot;$&quot;* #,##0.00_-;_-&quot;$&quot;* &quot;-&quot;??_-;_-@"/>
    <numFmt numFmtId="165" formatCode="&quot;$&quot;#,##0.00"/>
    <numFmt numFmtId="166" formatCode="0.0%"/>
    <numFmt numFmtId="167" formatCode="&quot;$&quot;#,##0"/>
    <numFmt numFmtId="168" formatCode="&quot; &quot;&quot;$&quot;* #,##0.00&quot; &quot;;&quot; &quot;&quot;$&quot;* \(#,##0.00\);&quot; &quot;&quot;$&quot;* &quot;-&quot;??&quot; &quot;"/>
    <numFmt numFmtId="169" formatCode="0.0"/>
  </numFmts>
  <fonts count="50">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Calibri"/>
      <family val="2"/>
    </font>
    <font>
      <sz val="10"/>
      <color theme="1"/>
      <name val="Calibri"/>
      <family val="2"/>
    </font>
    <font>
      <sz val="11"/>
      <name val="Calibri"/>
      <family val="2"/>
    </font>
    <font>
      <b/>
      <sz val="11"/>
      <color theme="1"/>
      <name val="Calibri"/>
      <family val="2"/>
    </font>
    <font>
      <sz val="11"/>
      <color theme="1"/>
      <name val="Calibri"/>
      <family val="2"/>
    </font>
    <font>
      <b/>
      <sz val="10"/>
      <color rgb="FFFF0000"/>
      <name val="Calibri"/>
      <family val="2"/>
    </font>
    <font>
      <sz val="11"/>
      <color rgb="FFFF0000"/>
      <name val="Calibri"/>
      <family val="2"/>
    </font>
    <font>
      <sz val="8"/>
      <color theme="1"/>
      <name val="Calibri"/>
      <family val="2"/>
    </font>
    <font>
      <b/>
      <sz val="11"/>
      <color theme="1"/>
      <name val="Calibri"/>
      <family val="2"/>
      <scheme val="minor"/>
    </font>
    <font>
      <sz val="9"/>
      <color theme="1"/>
      <name val="Calibri"/>
      <family val="2"/>
    </font>
    <font>
      <u/>
      <sz val="11"/>
      <color theme="1"/>
      <name val="Calibri"/>
      <family val="2"/>
    </font>
    <font>
      <b/>
      <sz val="9"/>
      <color theme="1"/>
      <name val="Calibri"/>
      <family val="2"/>
    </font>
    <font>
      <b/>
      <sz val="11"/>
      <color rgb="FFFF0000"/>
      <name val="Calibri"/>
      <family val="2"/>
    </font>
    <font>
      <b/>
      <sz val="11"/>
      <color rgb="FF548135"/>
      <name val="Calibri"/>
      <family val="2"/>
    </font>
    <font>
      <sz val="11"/>
      <color theme="1"/>
      <name val="Calibri"/>
      <family val="2"/>
      <scheme val="minor"/>
    </font>
    <font>
      <sz val="10"/>
      <name val="Arial"/>
      <family val="2"/>
    </font>
    <font>
      <sz val="10"/>
      <color theme="1"/>
      <name val="Arial"/>
      <family val="2"/>
    </font>
    <font>
      <b/>
      <sz val="10"/>
      <color theme="1"/>
      <name val="Arial"/>
      <family val="2"/>
    </font>
    <font>
      <sz val="9"/>
      <color indexed="81"/>
      <name val="Tahoma"/>
      <family val="2"/>
    </font>
    <font>
      <b/>
      <sz val="9"/>
      <color indexed="81"/>
      <name val="Tahoma"/>
      <family val="2"/>
    </font>
    <font>
      <sz val="11"/>
      <color theme="1"/>
      <name val="Calibri"/>
      <family val="2"/>
      <scheme val="minor"/>
    </font>
    <font>
      <b/>
      <sz val="11"/>
      <name val="Calibri"/>
      <family val="2"/>
    </font>
    <font>
      <sz val="10"/>
      <name val="Calibri"/>
      <family val="2"/>
    </font>
    <font>
      <u/>
      <sz val="11"/>
      <color theme="10"/>
      <name val="Calibri"/>
      <family val="2"/>
      <scheme val="minor"/>
    </font>
    <font>
      <sz val="20"/>
      <color theme="1"/>
      <name val="Calibri"/>
      <family val="2"/>
    </font>
    <font>
      <sz val="14"/>
      <color theme="1"/>
      <name val="Calibri"/>
      <family val="2"/>
    </font>
    <font>
      <b/>
      <sz val="12"/>
      <color theme="1"/>
      <name val="Calibri"/>
      <family val="2"/>
    </font>
    <font>
      <b/>
      <sz val="20"/>
      <color rgb="FFFF0000"/>
      <name val="Calibri"/>
      <family val="2"/>
    </font>
    <font>
      <sz val="11"/>
      <color theme="1"/>
      <name val="Arial"/>
      <family val="2"/>
    </font>
    <font>
      <b/>
      <sz val="20"/>
      <color rgb="FF000000"/>
      <name val="Arial"/>
      <family val="2"/>
    </font>
    <font>
      <b/>
      <sz val="14"/>
      <color rgb="FF000000"/>
      <name val="Corbel"/>
      <family val="2"/>
    </font>
    <font>
      <sz val="11"/>
      <name val="Arial"/>
      <family val="2"/>
    </font>
    <font>
      <b/>
      <sz val="11"/>
      <color rgb="FF000000"/>
      <name val="Calibri"/>
      <family val="2"/>
    </font>
    <font>
      <b/>
      <sz val="9"/>
      <color theme="1"/>
      <name val="Arial"/>
      <family val="2"/>
    </font>
    <font>
      <b/>
      <sz val="9"/>
      <color rgb="FF000000"/>
      <name val="Calibri"/>
      <family val="2"/>
    </font>
    <font>
      <b/>
      <sz val="9"/>
      <color rgb="FF000000"/>
      <name val="Arial"/>
      <family val="2"/>
    </font>
    <font>
      <sz val="11"/>
      <color rgb="FF000000"/>
      <name val="Calibri"/>
      <family val="2"/>
    </font>
    <font>
      <b/>
      <sz val="11"/>
      <color rgb="FF000000"/>
      <name val="Arial"/>
      <family val="2"/>
    </font>
    <font>
      <sz val="11"/>
      <color rgb="FF000000"/>
      <name val="Arial"/>
      <family val="2"/>
    </font>
    <font>
      <b/>
      <sz val="11"/>
      <color theme="1"/>
      <name val="Arial"/>
      <family val="2"/>
    </font>
    <font>
      <sz val="10"/>
      <color rgb="FF000000"/>
      <name val="Calibri"/>
      <family val="2"/>
    </font>
    <font>
      <b/>
      <sz val="16"/>
      <name val="Calibri"/>
      <family val="2"/>
    </font>
    <font>
      <b/>
      <sz val="11"/>
      <color rgb="FF0070C0"/>
      <name val="Calibri"/>
      <family val="2"/>
    </font>
    <font>
      <sz val="20"/>
      <color theme="1"/>
      <name val="Calibri"/>
      <family val="2"/>
      <scheme val="minor"/>
    </font>
    <font>
      <b/>
      <sz val="12"/>
      <color rgb="FFFF0000"/>
      <name val="Calibri"/>
      <family val="2"/>
    </font>
    <font>
      <sz val="12"/>
      <color theme="1"/>
      <name val="Calibri"/>
      <family val="2"/>
    </font>
  </fonts>
  <fills count="37">
    <fill>
      <patternFill patternType="none"/>
    </fill>
    <fill>
      <patternFill patternType="gray125"/>
    </fill>
    <fill>
      <patternFill patternType="solid">
        <fgColor rgb="FFF2F2F2"/>
        <bgColor rgb="FFF2F2F2"/>
      </patternFill>
    </fill>
    <fill>
      <patternFill patternType="solid">
        <fgColor rgb="FFD8D8D8"/>
        <bgColor rgb="FFD8D8D8"/>
      </patternFill>
    </fill>
    <fill>
      <patternFill patternType="solid">
        <fgColor rgb="FFFBE4D5"/>
        <bgColor rgb="FFFBE4D5"/>
      </patternFill>
    </fill>
    <fill>
      <patternFill patternType="solid">
        <fgColor theme="5"/>
        <bgColor theme="5"/>
      </patternFill>
    </fill>
    <fill>
      <patternFill patternType="solid">
        <fgColor rgb="FFFFFF00"/>
        <bgColor rgb="FFFFFF00"/>
      </patternFill>
    </fill>
    <fill>
      <patternFill patternType="solid">
        <fgColor theme="0" tint="-0.1499984740745262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rgb="FFFFFF00"/>
        <bgColor indexed="64"/>
      </patternFill>
    </fill>
    <fill>
      <patternFill patternType="solid">
        <fgColor theme="5" tint="0.79998168889431442"/>
        <bgColor indexed="64"/>
      </patternFill>
    </fill>
    <fill>
      <patternFill patternType="solid">
        <fgColor theme="4" tint="0.39997558519241921"/>
        <bgColor rgb="FFF4B083"/>
      </patternFill>
    </fill>
    <fill>
      <patternFill patternType="solid">
        <fgColor theme="4" tint="0.39997558519241921"/>
        <bgColor indexed="64"/>
      </patternFill>
    </fill>
    <fill>
      <patternFill patternType="solid">
        <fgColor theme="8" tint="0.59999389629810485"/>
        <bgColor rgb="FFF4B083"/>
      </patternFill>
    </fill>
    <fill>
      <patternFill patternType="solid">
        <fgColor theme="8" tint="0.59999389629810485"/>
        <bgColor indexed="64"/>
      </patternFill>
    </fill>
    <fill>
      <patternFill patternType="solid">
        <fgColor theme="8" tint="0.59999389629810485"/>
        <bgColor rgb="FFFBE4D5"/>
      </patternFill>
    </fill>
    <fill>
      <patternFill patternType="solid">
        <fgColor theme="4" tint="0.39997558519241921"/>
        <bgColor rgb="FFFBE4D5"/>
      </patternFill>
    </fill>
    <fill>
      <patternFill patternType="solid">
        <fgColor theme="7" tint="0.79998168889431442"/>
        <bgColor indexed="64"/>
      </patternFill>
    </fill>
    <fill>
      <patternFill patternType="solid">
        <fgColor rgb="FF85FFCE"/>
        <bgColor rgb="FFE2EFD9"/>
      </patternFill>
    </fill>
    <fill>
      <patternFill patternType="solid">
        <fgColor rgb="FF85FFCE"/>
        <bgColor indexed="64"/>
      </patternFill>
    </fill>
    <fill>
      <patternFill patternType="solid">
        <fgColor rgb="FF85FFCE"/>
        <bgColor rgb="FFC5E0B3"/>
      </patternFill>
    </fill>
    <fill>
      <patternFill patternType="solid">
        <fgColor theme="7" tint="0.79998168889431442"/>
        <bgColor rgb="FFF4B083"/>
      </patternFill>
    </fill>
    <fill>
      <patternFill patternType="solid">
        <fgColor rgb="FF00D27D"/>
        <bgColor rgb="FFA8D08D"/>
      </patternFill>
    </fill>
    <fill>
      <patternFill patternType="solid">
        <fgColor rgb="FF00D27D"/>
        <bgColor indexed="64"/>
      </patternFill>
    </fill>
    <fill>
      <patternFill patternType="solid">
        <fgColor theme="0" tint="-4.9989318521683403E-2"/>
        <bgColor indexed="64"/>
      </patternFill>
    </fill>
    <fill>
      <patternFill patternType="solid">
        <fgColor rgb="FF88A8AB"/>
        <bgColor rgb="FF88A8AB"/>
      </patternFill>
    </fill>
    <fill>
      <patternFill patternType="solid">
        <fgColor rgb="FFD9D9D9"/>
        <bgColor rgb="FFD9D9D9"/>
      </patternFill>
    </fill>
    <fill>
      <patternFill patternType="solid">
        <fgColor theme="9" tint="0.39997558519241921"/>
        <bgColor rgb="FFD9D9D9"/>
      </patternFill>
    </fill>
    <fill>
      <patternFill patternType="solid">
        <fgColor theme="9" tint="0.39997558519241921"/>
        <bgColor rgb="FF88A8AB"/>
      </patternFill>
    </fill>
    <fill>
      <patternFill patternType="solid">
        <fgColor theme="9" tint="0.39997558519241921"/>
        <bgColor rgb="FFD0E0E3"/>
      </patternFill>
    </fill>
    <fill>
      <patternFill patternType="solid">
        <fgColor theme="7" tint="0.79998168889431442"/>
        <bgColor rgb="FFD0E0E3"/>
      </patternFill>
    </fill>
    <fill>
      <patternFill patternType="solid">
        <fgColor theme="7" tint="0.79998168889431442"/>
        <bgColor rgb="FFFFFFFF"/>
      </patternFill>
    </fill>
    <fill>
      <patternFill patternType="solid">
        <fgColor theme="7" tint="0.39997558519241921"/>
        <bgColor rgb="FFF4CCCC"/>
      </patternFill>
    </fill>
    <fill>
      <patternFill patternType="solid">
        <fgColor rgb="FF00D27D"/>
        <bgColor rgb="FFC5E0B3"/>
      </patternFill>
    </fill>
    <fill>
      <patternFill patternType="solid">
        <fgColor rgb="FF00D27D"/>
        <bgColor rgb="FFE2EFD9"/>
      </patternFill>
    </fill>
  </fills>
  <borders count="10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thin">
        <color rgb="FF000000"/>
      </left>
      <right style="thin">
        <color rgb="FF000000"/>
      </right>
      <top style="thin">
        <color rgb="FF000000"/>
      </top>
      <bottom style="thin">
        <color rgb="FF000000"/>
      </bottom>
      <diagonal/>
    </border>
    <border>
      <left/>
      <right/>
      <top/>
      <bottom/>
      <diagonal/>
    </border>
    <border>
      <left/>
      <right style="thin">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thin">
        <color rgb="FF000000"/>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style="thin">
        <color rgb="FF000000"/>
      </right>
      <top/>
      <bottom style="thin">
        <color rgb="FF000000"/>
      </bottom>
      <diagonal/>
    </border>
    <border>
      <left/>
      <right style="thin">
        <color rgb="FF000000"/>
      </right>
      <top style="medium">
        <color indexed="64"/>
      </top>
      <bottom style="medium">
        <color indexed="64"/>
      </bottom>
      <diagonal/>
    </border>
    <border>
      <left style="thin">
        <color rgb="FF000000"/>
      </left>
      <right style="medium">
        <color rgb="FF000000"/>
      </right>
      <top/>
      <bottom style="medium">
        <color rgb="FF000000"/>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thin">
        <color rgb="FF000000"/>
      </right>
      <top/>
      <bottom style="medium">
        <color rgb="FF000000"/>
      </bottom>
      <diagonal/>
    </border>
    <border>
      <left/>
      <right style="medium">
        <color indexed="64"/>
      </right>
      <top style="medium">
        <color indexed="64"/>
      </top>
      <bottom style="medium">
        <color indexed="64"/>
      </bottom>
      <diagonal/>
    </border>
    <border>
      <left/>
      <right style="thin">
        <color rgb="FF000000"/>
      </right>
      <top style="medium">
        <color indexed="64"/>
      </top>
      <bottom/>
      <diagonal/>
    </border>
    <border>
      <left style="thin">
        <color rgb="FF000000"/>
      </left>
      <right style="thin">
        <color rgb="FF000000"/>
      </right>
      <top/>
      <bottom style="medium">
        <color indexed="64"/>
      </bottom>
      <diagonal/>
    </border>
    <border>
      <left style="thin">
        <color theme="1"/>
      </left>
      <right style="thin">
        <color theme="1"/>
      </right>
      <top style="thin">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thin">
        <color rgb="FF000000"/>
      </right>
      <top style="medium">
        <color theme="1"/>
      </top>
      <bottom style="medium">
        <color theme="1"/>
      </bottom>
      <diagonal/>
    </border>
    <border>
      <left style="thin">
        <color rgb="FF000000"/>
      </left>
      <right style="medium">
        <color theme="1"/>
      </right>
      <top style="medium">
        <color theme="1"/>
      </top>
      <bottom style="medium">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thin">
        <color theme="1"/>
      </left>
      <right style="medium">
        <color theme="1"/>
      </right>
      <top style="thin">
        <color theme="1"/>
      </top>
      <bottom style="thin">
        <color theme="1"/>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right/>
      <top/>
      <bottom style="thin">
        <color rgb="FF000000"/>
      </bottom>
      <diagonal/>
    </border>
    <border>
      <left/>
      <right/>
      <top/>
      <bottom style="thick">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ck">
        <color rgb="FF000000"/>
      </right>
      <top style="thin">
        <color rgb="FF000000"/>
      </top>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top/>
      <bottom/>
      <diagonal/>
    </border>
    <border>
      <left/>
      <right style="thick">
        <color rgb="FF000000"/>
      </right>
      <top/>
      <bottom/>
      <diagonal/>
    </border>
    <border>
      <left style="thick">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ck">
        <color rgb="FF000000"/>
      </right>
      <top/>
      <bottom style="thin">
        <color rgb="FF000000"/>
      </bottom>
      <diagonal/>
    </border>
    <border>
      <left style="thick">
        <color rgb="FF000000"/>
      </left>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diagonal/>
    </border>
    <border>
      <left style="thick">
        <color rgb="FF000000"/>
      </left>
      <right/>
      <top/>
      <bottom style="thin">
        <color rgb="FF000000"/>
      </bottom>
      <diagonal/>
    </border>
    <border>
      <left/>
      <right style="thick">
        <color rgb="FF000000"/>
      </right>
      <top/>
      <bottom style="thin">
        <color rgb="FF000000"/>
      </bottom>
      <diagonal/>
    </border>
    <border>
      <left style="thick">
        <color rgb="FF000000"/>
      </left>
      <right style="thin">
        <color rgb="FF000000"/>
      </right>
      <top/>
      <bottom/>
      <diagonal/>
    </border>
    <border>
      <left style="medium">
        <color theme="1"/>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rgb="FFFF0000"/>
      </left>
      <right style="thin">
        <color rgb="FFFF0000"/>
      </right>
      <top style="thin">
        <color rgb="FFFF0000"/>
      </top>
      <bottom style="thin">
        <color rgb="FFFF0000"/>
      </bottom>
      <diagonal/>
    </border>
    <border>
      <left style="thin">
        <color indexed="64"/>
      </left>
      <right style="thin">
        <color indexed="64"/>
      </right>
      <top/>
      <bottom style="thin">
        <color indexed="64"/>
      </bottom>
      <diagonal/>
    </border>
  </borders>
  <cellStyleXfs count="7">
    <xf numFmtId="0" fontId="0" fillId="0" borderId="0"/>
    <xf numFmtId="44" fontId="18" fillId="0" borderId="0" applyFont="0" applyFill="0" applyBorder="0" applyAlignment="0" applyProtection="0"/>
    <xf numFmtId="0" fontId="19" fillId="0" borderId="8"/>
    <xf numFmtId="9" fontId="1" fillId="0" borderId="8" applyFont="0" applyFill="0" applyBorder="0" applyAlignment="0" applyProtection="0"/>
    <xf numFmtId="9" fontId="24" fillId="0" borderId="0" applyFont="0" applyFill="0" applyBorder="0" applyAlignment="0" applyProtection="0"/>
    <xf numFmtId="0" fontId="27" fillId="0" borderId="0" applyNumberFormat="0" applyFill="0" applyBorder="0" applyAlignment="0" applyProtection="0"/>
    <xf numFmtId="0" fontId="32" fillId="0" borderId="8"/>
  </cellStyleXfs>
  <cellXfs count="461">
    <xf numFmtId="0" fontId="0" fillId="0" borderId="0" xfId="0"/>
    <xf numFmtId="0" fontId="5" fillId="0" borderId="0" xfId="0" applyFont="1"/>
    <xf numFmtId="0" fontId="4" fillId="0" borderId="0" xfId="0" applyFont="1"/>
    <xf numFmtId="0" fontId="5" fillId="2" borderId="5" xfId="0" applyFont="1" applyFill="1" applyBorder="1"/>
    <xf numFmtId="0" fontId="5" fillId="2" borderId="6" xfId="0" applyFont="1" applyFill="1" applyBorder="1"/>
    <xf numFmtId="0" fontId="4" fillId="2" borderId="5" xfId="0" applyFont="1" applyFill="1" applyBorder="1"/>
    <xf numFmtId="0" fontId="5" fillId="2" borderId="11" xfId="0" applyFont="1" applyFill="1" applyBorder="1"/>
    <xf numFmtId="0" fontId="5" fillId="2" borderId="12" xfId="0" applyFont="1" applyFill="1" applyBorder="1"/>
    <xf numFmtId="0" fontId="5" fillId="2" borderId="13" xfId="0" applyFont="1" applyFill="1" applyBorder="1"/>
    <xf numFmtId="164" fontId="8" fillId="0" borderId="0" xfId="0" applyNumberFormat="1" applyFont="1"/>
    <xf numFmtId="9" fontId="8" fillId="0" borderId="0" xfId="0" applyNumberFormat="1" applyFont="1"/>
    <xf numFmtId="0" fontId="8" fillId="0" borderId="0" xfId="0" applyFont="1" applyAlignment="1">
      <alignment horizontal="left"/>
    </xf>
    <xf numFmtId="0" fontId="5" fillId="3" borderId="20" xfId="0" applyFont="1" applyFill="1" applyBorder="1"/>
    <xf numFmtId="0" fontId="5" fillId="3" borderId="16" xfId="0" applyFont="1" applyFill="1" applyBorder="1"/>
    <xf numFmtId="0" fontId="8" fillId="4" borderId="8" xfId="0" applyFont="1" applyFill="1" applyBorder="1"/>
    <xf numFmtId="0" fontId="8" fillId="0" borderId="8" xfId="0" applyFont="1" applyBorder="1"/>
    <xf numFmtId="0" fontId="7" fillId="0" borderId="8" xfId="0" applyFont="1" applyBorder="1" applyAlignment="1">
      <alignment horizontal="right"/>
    </xf>
    <xf numFmtId="165" fontId="0" fillId="0" borderId="0" xfId="0" applyNumberFormat="1"/>
    <xf numFmtId="0" fontId="8" fillId="0" borderId="31" xfId="0" applyFont="1" applyBorder="1"/>
    <xf numFmtId="0" fontId="7" fillId="0" borderId="32" xfId="0" applyFont="1" applyBorder="1" applyAlignment="1">
      <alignment horizontal="right"/>
    </xf>
    <xf numFmtId="0" fontId="6" fillId="0" borderId="32" xfId="0" applyFont="1" applyBorder="1"/>
    <xf numFmtId="0" fontId="25" fillId="0" borderId="32" xfId="0" applyFont="1" applyBorder="1" applyAlignment="1">
      <alignment horizontal="right"/>
    </xf>
    <xf numFmtId="0" fontId="0" fillId="0" borderId="32" xfId="0" applyBorder="1"/>
    <xf numFmtId="9" fontId="0" fillId="0" borderId="0" xfId="4" applyFont="1" applyAlignment="1">
      <alignment horizontal="center"/>
    </xf>
    <xf numFmtId="0" fontId="5" fillId="7" borderId="17" xfId="0" applyFont="1" applyFill="1" applyBorder="1"/>
    <xf numFmtId="0" fontId="8" fillId="7" borderId="18" xfId="0" applyFont="1" applyFill="1" applyBorder="1"/>
    <xf numFmtId="9" fontId="8" fillId="0" borderId="44" xfId="0" applyNumberFormat="1" applyFont="1" applyBorder="1" applyAlignment="1">
      <alignment horizontal="center"/>
    </xf>
    <xf numFmtId="0" fontId="8" fillId="10" borderId="21" xfId="0" applyFont="1" applyFill="1" applyBorder="1"/>
    <xf numFmtId="0" fontId="8" fillId="6" borderId="27" xfId="0" applyFont="1" applyFill="1" applyBorder="1" applyAlignment="1">
      <alignment horizontal="right"/>
    </xf>
    <xf numFmtId="0" fontId="8" fillId="6" borderId="28" xfId="0" applyFont="1" applyFill="1" applyBorder="1" applyAlignment="1">
      <alignment horizontal="right"/>
    </xf>
    <xf numFmtId="166" fontId="7" fillId="6" borderId="47" xfId="0" applyNumberFormat="1" applyFont="1" applyFill="1" applyBorder="1" applyAlignment="1">
      <alignment horizontal="center"/>
    </xf>
    <xf numFmtId="0" fontId="0" fillId="0" borderId="8" xfId="0" applyBorder="1"/>
    <xf numFmtId="0" fontId="6" fillId="0" borderId="8" xfId="0" applyFont="1" applyBorder="1"/>
    <xf numFmtId="0" fontId="7" fillId="13" borderId="8" xfId="0" applyFont="1" applyFill="1" applyBorder="1" applyAlignment="1">
      <alignment horizontal="left"/>
    </xf>
    <xf numFmtId="0" fontId="8" fillId="13" borderId="8" xfId="0" applyFont="1" applyFill="1" applyBorder="1"/>
    <xf numFmtId="10" fontId="7" fillId="13" borderId="8" xfId="0" applyNumberFormat="1" applyFont="1" applyFill="1" applyBorder="1" applyAlignment="1">
      <alignment horizontal="center"/>
    </xf>
    <xf numFmtId="0" fontId="8" fillId="13" borderId="8" xfId="0" applyFont="1" applyFill="1" applyBorder="1" applyAlignment="1">
      <alignment horizontal="center"/>
    </xf>
    <xf numFmtId="0" fontId="8" fillId="15" borderId="8" xfId="0" applyFont="1" applyFill="1" applyBorder="1"/>
    <xf numFmtId="0" fontId="8" fillId="15" borderId="8" xfId="0" applyFont="1" applyFill="1" applyBorder="1" applyAlignment="1">
      <alignment horizontal="center"/>
    </xf>
    <xf numFmtId="0" fontId="6" fillId="16" borderId="8" xfId="0" applyFont="1" applyFill="1" applyBorder="1"/>
    <xf numFmtId="0" fontId="0" fillId="16" borderId="8" xfId="0" applyFill="1" applyBorder="1"/>
    <xf numFmtId="10" fontId="7" fillId="15" borderId="8" xfId="0" applyNumberFormat="1" applyFont="1" applyFill="1" applyBorder="1" applyAlignment="1">
      <alignment horizontal="center"/>
    </xf>
    <xf numFmtId="165" fontId="7" fillId="15" borderId="8" xfId="0" applyNumberFormat="1" applyFont="1" applyFill="1" applyBorder="1" applyAlignment="1">
      <alignment horizontal="center"/>
    </xf>
    <xf numFmtId="0" fontId="6" fillId="16" borderId="8" xfId="0" applyFont="1" applyFill="1" applyBorder="1" applyAlignment="1">
      <alignment horizontal="center"/>
    </xf>
    <xf numFmtId="9" fontId="7" fillId="15" borderId="8" xfId="0" applyNumberFormat="1" applyFont="1" applyFill="1" applyBorder="1" applyAlignment="1">
      <alignment horizontal="center"/>
    </xf>
    <xf numFmtId="10" fontId="8" fillId="15" borderId="8" xfId="0" applyNumberFormat="1" applyFont="1" applyFill="1" applyBorder="1" applyAlignment="1">
      <alignment horizontal="center"/>
    </xf>
    <xf numFmtId="0" fontId="7" fillId="15" borderId="8" xfId="0" applyFont="1" applyFill="1" applyBorder="1" applyAlignment="1">
      <alignment horizontal="left"/>
    </xf>
    <xf numFmtId="165" fontId="17" fillId="15" borderId="8" xfId="0" applyNumberFormat="1" applyFont="1" applyFill="1" applyBorder="1" applyAlignment="1">
      <alignment horizontal="right"/>
    </xf>
    <xf numFmtId="0" fontId="8" fillId="15" borderId="8" xfId="0" applyFont="1" applyFill="1" applyBorder="1" applyAlignment="1">
      <alignment horizontal="left"/>
    </xf>
    <xf numFmtId="0" fontId="0" fillId="16" borderId="0" xfId="0" applyFill="1"/>
    <xf numFmtId="165" fontId="16" fillId="15" borderId="8" xfId="0" applyNumberFormat="1" applyFont="1" applyFill="1" applyBorder="1" applyAlignment="1">
      <alignment horizontal="center"/>
    </xf>
    <xf numFmtId="0" fontId="7" fillId="13" borderId="8" xfId="0" applyFont="1" applyFill="1" applyBorder="1"/>
    <xf numFmtId="0" fontId="0" fillId="14" borderId="8" xfId="0" applyFill="1" applyBorder="1"/>
    <xf numFmtId="0" fontId="8" fillId="17" borderId="8" xfId="0" applyFont="1" applyFill="1" applyBorder="1"/>
    <xf numFmtId="0" fontId="8" fillId="18" borderId="8" xfId="0" applyFont="1" applyFill="1" applyBorder="1"/>
    <xf numFmtId="0" fontId="8" fillId="20" borderId="24" xfId="0" applyFont="1" applyFill="1" applyBorder="1"/>
    <xf numFmtId="0" fontId="8" fillId="20" borderId="8" xfId="0" applyFont="1" applyFill="1" applyBorder="1"/>
    <xf numFmtId="0" fontId="8" fillId="20" borderId="25" xfId="0" applyFont="1" applyFill="1" applyBorder="1"/>
    <xf numFmtId="0" fontId="7" fillId="22" borderId="24" xfId="0" applyFont="1" applyFill="1" applyBorder="1"/>
    <xf numFmtId="0" fontId="8" fillId="22" borderId="8" xfId="0" applyFont="1" applyFill="1" applyBorder="1"/>
    <xf numFmtId="0" fontId="8" fillId="22" borderId="25" xfId="0" applyFont="1" applyFill="1" applyBorder="1"/>
    <xf numFmtId="0" fontId="9" fillId="20" borderId="24" xfId="0" applyFont="1" applyFill="1" applyBorder="1"/>
    <xf numFmtId="0" fontId="5" fillId="20" borderId="24" xfId="0" applyFont="1" applyFill="1" applyBorder="1"/>
    <xf numFmtId="0" fontId="6" fillId="21" borderId="25" xfId="0" applyFont="1" applyFill="1" applyBorder="1"/>
    <xf numFmtId="0" fontId="19" fillId="21" borderId="24" xfId="2" applyFill="1" applyBorder="1"/>
    <xf numFmtId="0" fontId="6" fillId="21" borderId="24" xfId="2" applyFont="1" applyFill="1" applyBorder="1"/>
    <xf numFmtId="0" fontId="0" fillId="21" borderId="8" xfId="0" applyFill="1" applyBorder="1"/>
    <xf numFmtId="9" fontId="0" fillId="21" borderId="30" xfId="3" applyFont="1" applyFill="1" applyBorder="1"/>
    <xf numFmtId="0" fontId="11" fillId="22" borderId="8" xfId="0" applyFont="1" applyFill="1" applyBorder="1"/>
    <xf numFmtId="0" fontId="8" fillId="21" borderId="8" xfId="0" applyFont="1" applyFill="1" applyBorder="1"/>
    <xf numFmtId="164" fontId="8" fillId="21" borderId="8" xfId="0" applyNumberFormat="1" applyFont="1" applyFill="1" applyBorder="1"/>
    <xf numFmtId="0" fontId="7" fillId="20" borderId="24" xfId="0" applyFont="1" applyFill="1" applyBorder="1"/>
    <xf numFmtId="0" fontId="20" fillId="21" borderId="24" xfId="2" applyFont="1" applyFill="1" applyBorder="1"/>
    <xf numFmtId="0" fontId="21" fillId="21" borderId="24" xfId="2" applyFont="1" applyFill="1" applyBorder="1"/>
    <xf numFmtId="0" fontId="2" fillId="21" borderId="24" xfId="2" applyFont="1" applyFill="1" applyBorder="1"/>
    <xf numFmtId="0" fontId="12" fillId="21" borderId="24" xfId="0" applyFont="1" applyFill="1" applyBorder="1"/>
    <xf numFmtId="0" fontId="0" fillId="21" borderId="25" xfId="0" applyFill="1" applyBorder="1"/>
    <xf numFmtId="0" fontId="2" fillId="21" borderId="24" xfId="0" applyFont="1" applyFill="1" applyBorder="1"/>
    <xf numFmtId="0" fontId="28" fillId="15" borderId="8" xfId="0" applyFont="1" applyFill="1" applyBorder="1" applyAlignment="1">
      <alignment horizontal="center"/>
    </xf>
    <xf numFmtId="0" fontId="5" fillId="15" borderId="8" xfId="0" applyFont="1" applyFill="1" applyBorder="1" applyAlignment="1">
      <alignment horizontal="center"/>
    </xf>
    <xf numFmtId="0" fontId="8" fillId="24" borderId="11" xfId="0" applyFont="1" applyFill="1" applyBorder="1"/>
    <xf numFmtId="0" fontId="8" fillId="24" borderId="12" xfId="0" applyFont="1" applyFill="1" applyBorder="1"/>
    <xf numFmtId="0" fontId="8" fillId="5" borderId="50" xfId="0" applyFont="1" applyFill="1" applyBorder="1"/>
    <xf numFmtId="0" fontId="8" fillId="5" borderId="51" xfId="0" applyFont="1" applyFill="1" applyBorder="1"/>
    <xf numFmtId="0" fontId="8" fillId="4" borderId="54" xfId="0" applyFont="1" applyFill="1" applyBorder="1"/>
    <xf numFmtId="0" fontId="8" fillId="4" borderId="55" xfId="0" applyFont="1" applyFill="1" applyBorder="1"/>
    <xf numFmtId="0" fontId="8" fillId="4" borderId="56" xfId="0" applyFont="1" applyFill="1" applyBorder="1"/>
    <xf numFmtId="0" fontId="8" fillId="4" borderId="57" xfId="0" applyFont="1" applyFill="1" applyBorder="1"/>
    <xf numFmtId="0" fontId="8" fillId="4" borderId="58" xfId="0" applyFont="1" applyFill="1" applyBorder="1"/>
    <xf numFmtId="0" fontId="7" fillId="13" borderId="57" xfId="0" applyFont="1" applyFill="1" applyBorder="1" applyAlignment="1">
      <alignment horizontal="left"/>
    </xf>
    <xf numFmtId="0" fontId="8" fillId="13" borderId="58" xfId="0" applyFont="1" applyFill="1" applyBorder="1"/>
    <xf numFmtId="0" fontId="8" fillId="15" borderId="57" xfId="0" applyFont="1" applyFill="1" applyBorder="1"/>
    <xf numFmtId="0" fontId="8" fillId="15" borderId="58" xfId="0" applyFont="1" applyFill="1" applyBorder="1"/>
    <xf numFmtId="165" fontId="8" fillId="15" borderId="57" xfId="0" applyNumberFormat="1" applyFont="1" applyFill="1" applyBorder="1" applyAlignment="1">
      <alignment horizontal="center"/>
    </xf>
    <xf numFmtId="0" fontId="8" fillId="15" borderId="57" xfId="0" applyFont="1" applyFill="1" applyBorder="1" applyAlignment="1">
      <alignment horizontal="center"/>
    </xf>
    <xf numFmtId="0" fontId="0" fillId="14" borderId="58" xfId="0" applyFill="1" applyBorder="1"/>
    <xf numFmtId="0" fontId="7" fillId="15" borderId="57" xfId="0" applyFont="1" applyFill="1" applyBorder="1" applyAlignment="1">
      <alignment horizontal="left"/>
    </xf>
    <xf numFmtId="165" fontId="16" fillId="15" borderId="58" xfId="0" applyNumberFormat="1" applyFont="1" applyFill="1" applyBorder="1" applyAlignment="1">
      <alignment horizontal="center"/>
    </xf>
    <xf numFmtId="0" fontId="0" fillId="16" borderId="58" xfId="0" applyFill="1" applyBorder="1"/>
    <xf numFmtId="0" fontId="6" fillId="16" borderId="8" xfId="2" applyFont="1" applyFill="1"/>
    <xf numFmtId="0" fontId="13" fillId="15" borderId="8" xfId="2" applyFont="1" applyFill="1" applyAlignment="1">
      <alignment horizontal="left"/>
    </xf>
    <xf numFmtId="0" fontId="8" fillId="15" borderId="57" xfId="2" applyFont="1" applyFill="1" applyBorder="1" applyAlignment="1">
      <alignment horizontal="left"/>
    </xf>
    <xf numFmtId="0" fontId="8" fillId="15" borderId="8" xfId="2" applyFont="1" applyFill="1" applyAlignment="1">
      <alignment horizontal="left"/>
    </xf>
    <xf numFmtId="0" fontId="7" fillId="15" borderId="8" xfId="2" applyFont="1" applyFill="1" applyAlignment="1">
      <alignment horizontal="left"/>
    </xf>
    <xf numFmtId="165" fontId="7" fillId="13" borderId="58" xfId="0" applyNumberFormat="1" applyFont="1" applyFill="1" applyBorder="1"/>
    <xf numFmtId="165" fontId="7" fillId="15" borderId="58" xfId="0" applyNumberFormat="1" applyFont="1" applyFill="1" applyBorder="1"/>
    <xf numFmtId="0" fontId="0" fillId="16" borderId="8" xfId="0" applyFill="1" applyBorder="1" applyAlignment="1">
      <alignment horizontal="center"/>
    </xf>
    <xf numFmtId="0" fontId="8" fillId="15" borderId="57" xfId="0" applyFont="1" applyFill="1" applyBorder="1" applyAlignment="1">
      <alignment horizontal="left"/>
    </xf>
    <xf numFmtId="0" fontId="8" fillId="17" borderId="57" xfId="0" applyFont="1" applyFill="1" applyBorder="1"/>
    <xf numFmtId="0" fontId="8" fillId="17" borderId="58" xfId="0" applyFont="1" applyFill="1" applyBorder="1"/>
    <xf numFmtId="0" fontId="7" fillId="18" borderId="57" xfId="0" applyFont="1" applyFill="1" applyBorder="1"/>
    <xf numFmtId="0" fontId="8" fillId="18" borderId="58" xfId="0" applyFont="1" applyFill="1" applyBorder="1"/>
    <xf numFmtId="0" fontId="7" fillId="17" borderId="57" xfId="0" applyFont="1" applyFill="1" applyBorder="1"/>
    <xf numFmtId="0" fontId="7" fillId="17" borderId="60" xfId="0" applyFont="1" applyFill="1" applyBorder="1"/>
    <xf numFmtId="0" fontId="8" fillId="17" borderId="61" xfId="0" applyFont="1" applyFill="1" applyBorder="1"/>
    <xf numFmtId="0" fontId="29" fillId="15" borderId="8" xfId="0" applyFont="1" applyFill="1" applyBorder="1" applyAlignment="1">
      <alignment horizontal="left"/>
    </xf>
    <xf numFmtId="0" fontId="5" fillId="0" borderId="8" xfId="0" applyFont="1" applyBorder="1"/>
    <xf numFmtId="0" fontId="4" fillId="0" borderId="8" xfId="0" applyFont="1" applyBorder="1" applyAlignment="1">
      <alignment horizontal="right"/>
    </xf>
    <xf numFmtId="164" fontId="4" fillId="0" borderId="8" xfId="0" applyNumberFormat="1" applyFont="1" applyBorder="1"/>
    <xf numFmtId="0" fontId="5" fillId="2" borderId="0" xfId="0" applyFont="1" applyFill="1"/>
    <xf numFmtId="0" fontId="4" fillId="2" borderId="5" xfId="0" applyFont="1" applyFill="1" applyBorder="1" applyAlignment="1">
      <alignment horizontal="left"/>
    </xf>
    <xf numFmtId="0" fontId="4" fillId="2" borderId="0" xfId="0" applyFont="1" applyFill="1" applyAlignment="1">
      <alignment horizontal="left"/>
    </xf>
    <xf numFmtId="0" fontId="31" fillId="2" borderId="0" xfId="0" applyFont="1" applyFill="1"/>
    <xf numFmtId="165" fontId="5" fillId="26" borderId="8" xfId="1" applyNumberFormat="1" applyFont="1" applyFill="1" applyBorder="1"/>
    <xf numFmtId="164" fontId="5" fillId="2" borderId="0" xfId="0" applyNumberFormat="1" applyFont="1" applyFill="1"/>
    <xf numFmtId="165" fontId="10" fillId="15" borderId="8" xfId="0" applyNumberFormat="1" applyFont="1" applyFill="1" applyBorder="1" applyAlignment="1">
      <alignment horizontal="center"/>
    </xf>
    <xf numFmtId="0" fontId="28" fillId="15" borderId="8" xfId="0" applyFont="1" applyFill="1" applyBorder="1" applyAlignment="1">
      <alignment horizontal="left"/>
    </xf>
    <xf numFmtId="0" fontId="32" fillId="0" borderId="8" xfId="6"/>
    <xf numFmtId="0" fontId="7" fillId="27" borderId="69" xfId="6" applyFont="1" applyFill="1" applyBorder="1"/>
    <xf numFmtId="0" fontId="7" fillId="27" borderId="7" xfId="6" applyFont="1" applyFill="1" applyBorder="1"/>
    <xf numFmtId="0" fontId="36" fillId="27" borderId="71" xfId="6" applyFont="1" applyFill="1" applyBorder="1"/>
    <xf numFmtId="0" fontId="15" fillId="28" borderId="72" xfId="6" applyFont="1" applyFill="1" applyBorder="1"/>
    <xf numFmtId="0" fontId="15" fillId="28" borderId="3" xfId="6" applyFont="1" applyFill="1" applyBorder="1"/>
    <xf numFmtId="0" fontId="37" fillId="28" borderId="7" xfId="6" applyFont="1" applyFill="1" applyBorder="1"/>
    <xf numFmtId="0" fontId="15" fillId="28" borderId="7" xfId="6" applyFont="1" applyFill="1" applyBorder="1"/>
    <xf numFmtId="0" fontId="38" fillId="28" borderId="1" xfId="6" applyFont="1" applyFill="1" applyBorder="1"/>
    <xf numFmtId="0" fontId="38" fillId="28" borderId="7" xfId="6" applyFont="1" applyFill="1" applyBorder="1"/>
    <xf numFmtId="0" fontId="15" fillId="28" borderId="73" xfId="6" applyFont="1" applyFill="1" applyBorder="1"/>
    <xf numFmtId="0" fontId="7" fillId="0" borderId="8" xfId="6" applyFont="1"/>
    <xf numFmtId="0" fontId="8" fillId="0" borderId="74" xfId="6" applyFont="1" applyBorder="1"/>
    <xf numFmtId="0" fontId="8" fillId="0" borderId="8" xfId="6" applyFont="1"/>
    <xf numFmtId="0" fontId="8" fillId="0" borderId="7" xfId="6" applyFont="1" applyBorder="1"/>
    <xf numFmtId="0" fontId="8" fillId="0" borderId="75" xfId="6" applyFont="1" applyBorder="1"/>
    <xf numFmtId="0" fontId="7" fillId="27" borderId="72" xfId="6" applyFont="1" applyFill="1" applyBorder="1"/>
    <xf numFmtId="0" fontId="7" fillId="27" borderId="3" xfId="6" applyFont="1" applyFill="1" applyBorder="1"/>
    <xf numFmtId="0" fontId="37" fillId="27" borderId="7" xfId="6" applyFont="1" applyFill="1" applyBorder="1"/>
    <xf numFmtId="0" fontId="39" fillId="27" borderId="1" xfId="6" applyFont="1" applyFill="1" applyBorder="1"/>
    <xf numFmtId="0" fontId="8" fillId="27" borderId="7" xfId="6" applyFont="1" applyFill="1" applyBorder="1"/>
    <xf numFmtId="0" fontId="8" fillId="27" borderId="73" xfId="6" applyFont="1" applyFill="1" applyBorder="1"/>
    <xf numFmtId="0" fontId="36" fillId="29" borderId="72" xfId="6" applyFont="1" applyFill="1" applyBorder="1"/>
    <xf numFmtId="0" fontId="36" fillId="29" borderId="3" xfId="6" applyFont="1" applyFill="1" applyBorder="1"/>
    <xf numFmtId="168" fontId="15" fillId="29" borderId="7" xfId="6" applyNumberFormat="1" applyFont="1" applyFill="1" applyBorder="1"/>
    <xf numFmtId="0" fontId="8" fillId="29" borderId="7" xfId="6" applyFont="1" applyFill="1" applyBorder="1"/>
    <xf numFmtId="0" fontId="8" fillId="29" borderId="73" xfId="6" applyFont="1" applyFill="1" applyBorder="1"/>
    <xf numFmtId="0" fontId="8" fillId="19" borderId="72" xfId="6" applyFont="1" applyFill="1" applyBorder="1"/>
    <xf numFmtId="0" fontId="8" fillId="19" borderId="3" xfId="6" applyFont="1" applyFill="1" applyBorder="1"/>
    <xf numFmtId="168" fontId="40" fillId="19" borderId="7" xfId="6" applyNumberFormat="1" applyFont="1" applyFill="1" applyBorder="1"/>
    <xf numFmtId="168" fontId="8" fillId="19" borderId="7" xfId="6" applyNumberFormat="1" applyFont="1" applyFill="1" applyBorder="1"/>
    <xf numFmtId="168" fontId="40" fillId="19" borderId="1" xfId="6" applyNumberFormat="1" applyFont="1" applyFill="1" applyBorder="1"/>
    <xf numFmtId="168" fontId="8" fillId="19" borderId="1" xfId="6" applyNumberFormat="1" applyFont="1" applyFill="1" applyBorder="1"/>
    <xf numFmtId="0" fontId="8" fillId="19" borderId="7" xfId="6" applyFont="1" applyFill="1" applyBorder="1"/>
    <xf numFmtId="0" fontId="8" fillId="19" borderId="73" xfId="6" applyFont="1" applyFill="1" applyBorder="1"/>
    <xf numFmtId="0" fontId="8" fillId="19" borderId="76" xfId="6" applyFont="1" applyFill="1" applyBorder="1"/>
    <xf numFmtId="0" fontId="8" fillId="19" borderId="77" xfId="6" applyFont="1" applyFill="1" applyBorder="1"/>
    <xf numFmtId="0" fontId="8" fillId="19" borderId="78" xfId="6" applyFont="1" applyFill="1" applyBorder="1"/>
    <xf numFmtId="0" fontId="7" fillId="19" borderId="79" xfId="6" applyFont="1" applyFill="1" applyBorder="1"/>
    <xf numFmtId="0" fontId="7" fillId="19" borderId="2" xfId="6" applyFont="1" applyFill="1" applyBorder="1"/>
    <xf numFmtId="0" fontId="8" fillId="19" borderId="2" xfId="6" applyFont="1" applyFill="1" applyBorder="1"/>
    <xf numFmtId="0" fontId="8" fillId="19" borderId="80" xfId="6" applyFont="1" applyFill="1" applyBorder="1"/>
    <xf numFmtId="0" fontId="37" fillId="30" borderId="7" xfId="6" applyFont="1" applyFill="1" applyBorder="1"/>
    <xf numFmtId="0" fontId="39" fillId="30" borderId="1" xfId="6" applyFont="1" applyFill="1" applyBorder="1"/>
    <xf numFmtId="0" fontId="36" fillId="31" borderId="72" xfId="6" applyFont="1" applyFill="1" applyBorder="1"/>
    <xf numFmtId="0" fontId="36" fillId="31" borderId="3" xfId="6" applyFont="1" applyFill="1" applyBorder="1"/>
    <xf numFmtId="168" fontId="7" fillId="31" borderId="7" xfId="6" applyNumberFormat="1" applyFont="1" applyFill="1" applyBorder="1" applyAlignment="1">
      <alignment horizontal="left"/>
    </xf>
    <xf numFmtId="0" fontId="8" fillId="31" borderId="7" xfId="6" applyFont="1" applyFill="1" applyBorder="1"/>
    <xf numFmtId="0" fontId="8" fillId="31" borderId="73" xfId="6" applyFont="1" applyFill="1" applyBorder="1"/>
    <xf numFmtId="0" fontId="40" fillId="19" borderId="3" xfId="6" applyFont="1" applyFill="1" applyBorder="1"/>
    <xf numFmtId="0" fontId="40" fillId="19" borderId="7" xfId="6" applyFont="1" applyFill="1" applyBorder="1"/>
    <xf numFmtId="0" fontId="40" fillId="19" borderId="73" xfId="6" applyFont="1" applyFill="1" applyBorder="1"/>
    <xf numFmtId="0" fontId="8" fillId="19" borderId="8" xfId="6" applyFont="1" applyFill="1"/>
    <xf numFmtId="0" fontId="7" fillId="19" borderId="81" xfId="6" applyFont="1" applyFill="1" applyBorder="1" applyAlignment="1">
      <alignment horizontal="left"/>
    </xf>
    <xf numFmtId="0" fontId="40" fillId="19" borderId="71" xfId="6" applyFont="1" applyFill="1" applyBorder="1"/>
    <xf numFmtId="0" fontId="8" fillId="19" borderId="71" xfId="6" applyFont="1" applyFill="1" applyBorder="1"/>
    <xf numFmtId="8" fontId="8" fillId="19" borderId="7" xfId="6" applyNumberFormat="1" applyFont="1" applyFill="1" applyBorder="1"/>
    <xf numFmtId="0" fontId="8" fillId="19" borderId="82" xfId="6" applyFont="1" applyFill="1" applyBorder="1"/>
    <xf numFmtId="0" fontId="41" fillId="31" borderId="72" xfId="6" applyFont="1" applyFill="1" applyBorder="1"/>
    <xf numFmtId="0" fontId="41" fillId="31" borderId="3" xfId="6" applyFont="1" applyFill="1" applyBorder="1"/>
    <xf numFmtId="168" fontId="41" fillId="31" borderId="7" xfId="6" applyNumberFormat="1" applyFont="1" applyFill="1" applyBorder="1"/>
    <xf numFmtId="168" fontId="7" fillId="31" borderId="7" xfId="6" applyNumberFormat="1" applyFont="1" applyFill="1" applyBorder="1"/>
    <xf numFmtId="168" fontId="41" fillId="31" borderId="1" xfId="6" applyNumberFormat="1" applyFont="1" applyFill="1" applyBorder="1"/>
    <xf numFmtId="168" fontId="7" fillId="31" borderId="1" xfId="6" applyNumberFormat="1" applyFont="1" applyFill="1" applyBorder="1"/>
    <xf numFmtId="8" fontId="40" fillId="19" borderId="7" xfId="6" applyNumberFormat="1" applyFont="1" applyFill="1" applyBorder="1"/>
    <xf numFmtId="0" fontId="8" fillId="19" borderId="1" xfId="6" applyFont="1" applyFill="1" applyBorder="1"/>
    <xf numFmtId="0" fontId="40" fillId="19" borderId="72" xfId="6" applyFont="1" applyFill="1" applyBorder="1"/>
    <xf numFmtId="0" fontId="36" fillId="19" borderId="3" xfId="6" applyFont="1" applyFill="1" applyBorder="1"/>
    <xf numFmtId="0" fontId="36" fillId="32" borderId="3" xfId="6" applyFont="1" applyFill="1" applyBorder="1"/>
    <xf numFmtId="0" fontId="7" fillId="31" borderId="76" xfId="6" applyFont="1" applyFill="1" applyBorder="1"/>
    <xf numFmtId="168" fontId="7" fillId="31" borderId="33" xfId="6" applyNumberFormat="1" applyFont="1" applyFill="1" applyBorder="1"/>
    <xf numFmtId="0" fontId="8" fillId="31" borderId="78" xfId="6" applyFont="1" applyFill="1" applyBorder="1"/>
    <xf numFmtId="0" fontId="36" fillId="33" borderId="3" xfId="6" applyFont="1" applyFill="1" applyBorder="1"/>
    <xf numFmtId="0" fontId="8" fillId="19" borderId="81" xfId="6" applyFont="1" applyFill="1" applyBorder="1"/>
    <xf numFmtId="0" fontId="8" fillId="19" borderId="70" xfId="6" applyFont="1" applyFill="1" applyBorder="1"/>
    <xf numFmtId="8" fontId="8" fillId="19" borderId="83" xfId="6" applyNumberFormat="1" applyFont="1" applyFill="1" applyBorder="1"/>
    <xf numFmtId="0" fontId="7" fillId="31" borderId="72" xfId="6" applyFont="1" applyFill="1" applyBorder="1"/>
    <xf numFmtId="0" fontId="7" fillId="31" borderId="3" xfId="6" applyFont="1" applyFill="1" applyBorder="1"/>
    <xf numFmtId="0" fontId="42" fillId="19" borderId="3" xfId="6" applyFont="1" applyFill="1" applyBorder="1"/>
    <xf numFmtId="0" fontId="40" fillId="19" borderId="78" xfId="6" applyFont="1" applyFill="1" applyBorder="1"/>
    <xf numFmtId="8" fontId="8" fillId="19" borderId="33" xfId="6" applyNumberFormat="1" applyFont="1" applyFill="1" applyBorder="1"/>
    <xf numFmtId="0" fontId="8" fillId="19" borderId="84" xfId="6" applyFont="1" applyFill="1" applyBorder="1"/>
    <xf numFmtId="0" fontId="7" fillId="19" borderId="72" xfId="6" applyFont="1" applyFill="1" applyBorder="1"/>
    <xf numFmtId="0" fontId="40" fillId="31" borderId="3" xfId="6" applyFont="1" applyFill="1" applyBorder="1"/>
    <xf numFmtId="0" fontId="42" fillId="31" borderId="3" xfId="6" applyFont="1" applyFill="1" applyBorder="1"/>
    <xf numFmtId="168" fontId="36" fillId="31" borderId="7" xfId="6" applyNumberFormat="1" applyFont="1" applyFill="1" applyBorder="1"/>
    <xf numFmtId="0" fontId="32" fillId="31" borderId="7" xfId="6" applyFill="1" applyBorder="1"/>
    <xf numFmtId="0" fontId="32" fillId="31" borderId="73" xfId="6" applyFill="1" applyBorder="1"/>
    <xf numFmtId="0" fontId="41" fillId="19" borderId="72" xfId="6" applyFont="1" applyFill="1" applyBorder="1"/>
    <xf numFmtId="0" fontId="8" fillId="19" borderId="86" xfId="6" applyFont="1" applyFill="1" applyBorder="1"/>
    <xf numFmtId="0" fontId="8" fillId="19" borderId="63" xfId="6" applyFont="1" applyFill="1" applyBorder="1"/>
    <xf numFmtId="0" fontId="8" fillId="19" borderId="87" xfId="6" applyFont="1" applyFill="1" applyBorder="1"/>
    <xf numFmtId="0" fontId="8" fillId="28" borderId="86" xfId="6" applyFont="1" applyFill="1" applyBorder="1"/>
    <xf numFmtId="0" fontId="8" fillId="28" borderId="63" xfId="6" applyFont="1" applyFill="1" applyBorder="1"/>
    <xf numFmtId="0" fontId="41" fillId="28" borderId="63" xfId="6" applyFont="1" applyFill="1" applyBorder="1"/>
    <xf numFmtId="0" fontId="8" fillId="28" borderId="87" xfId="6" applyFont="1" applyFill="1" applyBorder="1"/>
    <xf numFmtId="0" fontId="41" fillId="31" borderId="76" xfId="6" applyFont="1" applyFill="1" applyBorder="1"/>
    <xf numFmtId="0" fontId="43" fillId="31" borderId="77" xfId="6" applyFont="1" applyFill="1" applyBorder="1"/>
    <xf numFmtId="8" fontId="7" fillId="31" borderId="33" xfId="6" applyNumberFormat="1" applyFont="1" applyFill="1" applyBorder="1"/>
    <xf numFmtId="0" fontId="32" fillId="31" borderId="84" xfId="6" applyFill="1" applyBorder="1"/>
    <xf numFmtId="0" fontId="32" fillId="31" borderId="78" xfId="6" applyFill="1" applyBorder="1"/>
    <xf numFmtId="0" fontId="42" fillId="31" borderId="86" xfId="6" applyFont="1" applyFill="1" applyBorder="1"/>
    <xf numFmtId="0" fontId="42" fillId="31" borderId="7" xfId="6" applyFont="1" applyFill="1" applyBorder="1"/>
    <xf numFmtId="8" fontId="7" fillId="31" borderId="7" xfId="6" applyNumberFormat="1" applyFont="1" applyFill="1" applyBorder="1"/>
    <xf numFmtId="0" fontId="42" fillId="31" borderId="73" xfId="6" applyFont="1" applyFill="1" applyBorder="1"/>
    <xf numFmtId="0" fontId="41" fillId="34" borderId="88" xfId="6" applyFont="1" applyFill="1" applyBorder="1"/>
    <xf numFmtId="0" fontId="43" fillId="34" borderId="70" xfId="6" applyFont="1" applyFill="1" applyBorder="1"/>
    <xf numFmtId="8" fontId="7" fillId="34" borderId="83" xfId="6" applyNumberFormat="1" applyFont="1" applyFill="1" applyBorder="1"/>
    <xf numFmtId="0" fontId="32" fillId="34" borderId="82" xfId="6" applyFill="1" applyBorder="1"/>
    <xf numFmtId="0" fontId="32" fillId="34" borderId="71" xfId="6" applyFill="1" applyBorder="1"/>
    <xf numFmtId="0" fontId="44" fillId="0" borderId="8" xfId="6" applyFont="1" applyAlignment="1">
      <alignment vertical="center" wrapText="1"/>
    </xf>
    <xf numFmtId="0" fontId="40" fillId="0" borderId="8" xfId="6" applyFont="1" applyAlignment="1">
      <alignment vertical="center" wrapText="1"/>
    </xf>
    <xf numFmtId="165" fontId="8" fillId="21" borderId="8" xfId="1" applyNumberFormat="1" applyFont="1" applyFill="1" applyBorder="1"/>
    <xf numFmtId="44" fontId="8" fillId="21" borderId="8" xfId="0" applyNumberFormat="1" applyFont="1" applyFill="1" applyBorder="1"/>
    <xf numFmtId="44" fontId="8" fillId="0" borderId="8" xfId="0" applyNumberFormat="1" applyFont="1" applyBorder="1"/>
    <xf numFmtId="0" fontId="8" fillId="15" borderId="58" xfId="0" applyFont="1" applyFill="1" applyBorder="1" applyAlignment="1">
      <alignment horizontal="center"/>
    </xf>
    <xf numFmtId="165" fontId="5" fillId="3" borderId="15" xfId="0" applyNumberFormat="1" applyFont="1" applyFill="1" applyBorder="1"/>
    <xf numFmtId="165" fontId="5" fillId="2" borderId="10" xfId="0" applyNumberFormat="1" applyFont="1" applyFill="1" applyBorder="1"/>
    <xf numFmtId="9" fontId="5" fillId="0" borderId="7" xfId="4" applyFont="1" applyBorder="1"/>
    <xf numFmtId="44" fontId="8" fillId="0" borderId="7" xfId="0" applyNumberFormat="1" applyFont="1" applyBorder="1"/>
    <xf numFmtId="44" fontId="16" fillId="20" borderId="8" xfId="0" applyNumberFormat="1" applyFont="1" applyFill="1" applyBorder="1"/>
    <xf numFmtId="44" fontId="8" fillId="20" borderId="7" xfId="0" applyNumberFormat="1" applyFont="1" applyFill="1" applyBorder="1"/>
    <xf numFmtId="44" fontId="8" fillId="20" borderId="26" xfId="0" applyNumberFormat="1" applyFont="1" applyFill="1" applyBorder="1"/>
    <xf numFmtId="44" fontId="8" fillId="20" borderId="8" xfId="0" applyNumberFormat="1" applyFont="1" applyFill="1" applyBorder="1"/>
    <xf numFmtId="44" fontId="8" fillId="21" borderId="48" xfId="0" applyNumberFormat="1" applyFont="1" applyFill="1" applyBorder="1"/>
    <xf numFmtId="44" fontId="8" fillId="0" borderId="30" xfId="0" applyNumberFormat="1" applyFont="1" applyBorder="1"/>
    <xf numFmtId="44" fontId="0" fillId="21" borderId="8" xfId="0" applyNumberFormat="1" applyFill="1" applyBorder="1"/>
    <xf numFmtId="44" fontId="8" fillId="0" borderId="33" xfId="0" applyNumberFormat="1" applyFont="1" applyBorder="1"/>
    <xf numFmtId="44" fontId="8" fillId="20" borderId="36" xfId="0" applyNumberFormat="1" applyFont="1" applyFill="1" applyBorder="1"/>
    <xf numFmtId="44" fontId="7" fillId="24" borderId="35" xfId="0" applyNumberFormat="1" applyFont="1" applyFill="1" applyBorder="1"/>
    <xf numFmtId="44" fontId="5" fillId="0" borderId="7" xfId="0" applyNumberFormat="1" applyFont="1" applyBorder="1"/>
    <xf numFmtId="44" fontId="5" fillId="2" borderId="0" xfId="0" applyNumberFormat="1" applyFont="1" applyFill="1" applyAlignment="1">
      <alignment horizontal="left"/>
    </xf>
    <xf numFmtId="44" fontId="5" fillId="2" borderId="6" xfId="0" applyNumberFormat="1" applyFont="1" applyFill="1" applyBorder="1"/>
    <xf numFmtId="44" fontId="5" fillId="2" borderId="0" xfId="0" applyNumberFormat="1" applyFont="1" applyFill="1"/>
    <xf numFmtId="44" fontId="5" fillId="26" borderId="0" xfId="0" applyNumberFormat="1" applyFont="1" applyFill="1"/>
    <xf numFmtId="44" fontId="5" fillId="0" borderId="30" xfId="1" applyFont="1" applyBorder="1"/>
    <xf numFmtId="44" fontId="5" fillId="26" borderId="8" xfId="1" applyFont="1" applyFill="1" applyBorder="1"/>
    <xf numFmtId="44" fontId="8" fillId="15" borderId="58" xfId="0" applyNumberFormat="1" applyFont="1" applyFill="1" applyBorder="1" applyAlignment="1">
      <alignment horizontal="center"/>
    </xf>
    <xf numFmtId="44" fontId="8" fillId="0" borderId="3" xfId="0" applyNumberFormat="1" applyFont="1" applyBorder="1"/>
    <xf numFmtId="0" fontId="0" fillId="0" borderId="30" xfId="0" applyBorder="1"/>
    <xf numFmtId="44" fontId="8" fillId="0" borderId="30" xfId="1" applyFont="1" applyFill="1" applyBorder="1"/>
    <xf numFmtId="10" fontId="6" fillId="10" borderId="30" xfId="2" applyNumberFormat="1" applyFont="1" applyFill="1" applyBorder="1" applyAlignment="1">
      <alignment horizontal="center"/>
    </xf>
    <xf numFmtId="166" fontId="6" fillId="10" borderId="30" xfId="2" applyNumberFormat="1" applyFont="1" applyFill="1" applyBorder="1" applyAlignment="1">
      <alignment horizontal="center"/>
    </xf>
    <xf numFmtId="167" fontId="6" fillId="10" borderId="30" xfId="1" applyNumberFormat="1" applyFont="1" applyFill="1" applyBorder="1" applyAlignment="1">
      <alignment horizontal="center"/>
    </xf>
    <xf numFmtId="169" fontId="6" fillId="10" borderId="30" xfId="2" applyNumberFormat="1" applyFont="1" applyFill="1" applyBorder="1" applyAlignment="1">
      <alignment horizontal="center"/>
    </xf>
    <xf numFmtId="1" fontId="6" fillId="10" borderId="30" xfId="2" applyNumberFormat="1" applyFont="1" applyFill="1" applyBorder="1" applyAlignment="1">
      <alignment horizontal="center"/>
    </xf>
    <xf numFmtId="0" fontId="6" fillId="10" borderId="30" xfId="2" applyFont="1" applyFill="1" applyBorder="1" applyAlignment="1">
      <alignment horizontal="center"/>
    </xf>
    <xf numFmtId="1" fontId="8" fillId="0" borderId="33" xfId="0" applyNumberFormat="1" applyFont="1" applyBorder="1"/>
    <xf numFmtId="1" fontId="8" fillId="0" borderId="7" xfId="0" applyNumberFormat="1" applyFont="1" applyBorder="1"/>
    <xf numFmtId="0" fontId="8" fillId="20" borderId="8" xfId="0" applyFont="1" applyFill="1" applyBorder="1" applyAlignment="1">
      <alignment horizontal="center"/>
    </xf>
    <xf numFmtId="44" fontId="8" fillId="20" borderId="8" xfId="1" applyFont="1" applyFill="1" applyBorder="1"/>
    <xf numFmtId="0" fontId="4" fillId="20" borderId="24" xfId="0" applyFont="1" applyFill="1" applyBorder="1" applyAlignment="1">
      <alignment horizontal="left"/>
    </xf>
    <xf numFmtId="0" fontId="4" fillId="20" borderId="8" xfId="0" applyFont="1" applyFill="1" applyBorder="1" applyAlignment="1">
      <alignment horizontal="left"/>
    </xf>
    <xf numFmtId="0" fontId="0" fillId="14" borderId="0" xfId="0" applyFill="1"/>
    <xf numFmtId="0" fontId="5" fillId="13" borderId="8" xfId="0" applyFont="1" applyFill="1" applyBorder="1" applyAlignment="1">
      <alignment horizontal="center"/>
    </xf>
    <xf numFmtId="0" fontId="8" fillId="13" borderId="58" xfId="0" applyFont="1" applyFill="1" applyBorder="1" applyAlignment="1">
      <alignment horizontal="center"/>
    </xf>
    <xf numFmtId="6" fontId="8" fillId="21" borderId="8" xfId="2" applyNumberFormat="1" applyFont="1" applyFill="1" applyAlignment="1">
      <alignment horizontal="center"/>
    </xf>
    <xf numFmtId="0" fontId="2" fillId="21" borderId="8" xfId="2" applyFont="1" applyFill="1" applyAlignment="1">
      <alignment wrapText="1"/>
    </xf>
    <xf numFmtId="0" fontId="7" fillId="20" borderId="27" xfId="0" applyFont="1" applyFill="1" applyBorder="1" applyAlignment="1">
      <alignment horizontal="right"/>
    </xf>
    <xf numFmtId="0" fontId="7" fillId="20" borderId="28" xfId="0" applyFont="1" applyFill="1" applyBorder="1" applyAlignment="1">
      <alignment horizontal="right"/>
    </xf>
    <xf numFmtId="165" fontId="8" fillId="0" borderId="30" xfId="1" applyNumberFormat="1" applyFont="1" applyFill="1" applyBorder="1" applyAlignment="1">
      <alignment horizontal="center"/>
    </xf>
    <xf numFmtId="165" fontId="8" fillId="15" borderId="7" xfId="0" applyNumberFormat="1" applyFont="1" applyFill="1" applyBorder="1" applyAlignment="1">
      <alignment horizontal="center" vertical="center"/>
    </xf>
    <xf numFmtId="165" fontId="16" fillId="15" borderId="30" xfId="0" applyNumberFormat="1" applyFont="1" applyFill="1" applyBorder="1" applyAlignment="1">
      <alignment horizontal="center"/>
    </xf>
    <xf numFmtId="165" fontId="17" fillId="23" borderId="7" xfId="0" applyNumberFormat="1" applyFont="1" applyFill="1" applyBorder="1" applyAlignment="1">
      <alignment horizontal="center" vertical="center"/>
    </xf>
    <xf numFmtId="0" fontId="25" fillId="16" borderId="8" xfId="0" applyFont="1" applyFill="1" applyBorder="1" applyAlignment="1">
      <alignment horizontal="center"/>
    </xf>
    <xf numFmtId="165" fontId="4" fillId="15" borderId="98" xfId="0" applyNumberFormat="1" applyFont="1" applyFill="1" applyBorder="1" applyAlignment="1">
      <alignment horizontal="center"/>
    </xf>
    <xf numFmtId="165" fontId="46" fillId="0" borderId="49" xfId="0" applyNumberFormat="1" applyFont="1" applyBorder="1" applyAlignment="1">
      <alignment horizontal="center"/>
    </xf>
    <xf numFmtId="165" fontId="8" fillId="0" borderId="30" xfId="4" applyNumberFormat="1" applyFont="1" applyFill="1" applyBorder="1" applyAlignment="1">
      <alignment horizontal="center"/>
    </xf>
    <xf numFmtId="9" fontId="8" fillId="21" borderId="99" xfId="4" applyFont="1" applyFill="1" applyBorder="1" applyAlignment="1">
      <alignment horizontal="center"/>
    </xf>
    <xf numFmtId="9" fontId="7" fillId="15" borderId="8" xfId="4" applyFont="1" applyFill="1" applyBorder="1" applyAlignment="1">
      <alignment horizontal="center"/>
    </xf>
    <xf numFmtId="0" fontId="47" fillId="16" borderId="0" xfId="0" applyFont="1" applyFill="1" applyAlignment="1">
      <alignment horizontal="center"/>
    </xf>
    <xf numFmtId="0" fontId="5" fillId="15" borderId="8" xfId="0" applyFont="1" applyFill="1" applyBorder="1" applyAlignment="1">
      <alignment horizontal="left"/>
    </xf>
    <xf numFmtId="0" fontId="5" fillId="15" borderId="8" xfId="0" applyFont="1" applyFill="1" applyBorder="1"/>
    <xf numFmtId="0" fontId="26" fillId="16" borderId="8" xfId="0" applyFont="1" applyFill="1" applyBorder="1"/>
    <xf numFmtId="165" fontId="10" fillId="15" borderId="8" xfId="0" applyNumberFormat="1" applyFont="1" applyFill="1" applyBorder="1" applyAlignment="1">
      <alignment horizontal="right"/>
    </xf>
    <xf numFmtId="0" fontId="29" fillId="15" borderId="8" xfId="0" applyFont="1" applyFill="1" applyBorder="1" applyAlignment="1">
      <alignment horizontal="center"/>
    </xf>
    <xf numFmtId="0" fontId="45" fillId="16" borderId="8" xfId="0" applyFont="1" applyFill="1" applyBorder="1" applyAlignment="1">
      <alignment horizontal="center"/>
    </xf>
    <xf numFmtId="166" fontId="25" fillId="0" borderId="42" xfId="4" applyNumberFormat="1" applyFont="1" applyFill="1" applyBorder="1" applyAlignment="1">
      <alignment horizontal="center"/>
    </xf>
    <xf numFmtId="0" fontId="0" fillId="12" borderId="0" xfId="0" applyFill="1"/>
    <xf numFmtId="0" fontId="4" fillId="0" borderId="0" xfId="0" applyFont="1" applyAlignment="1">
      <alignment horizontal="center"/>
    </xf>
    <xf numFmtId="0" fontId="0" fillId="0" borderId="0" xfId="0"/>
    <xf numFmtId="0" fontId="5" fillId="0" borderId="1" xfId="0" applyFont="1" applyBorder="1" applyAlignment="1">
      <alignment horizontal="center"/>
    </xf>
    <xf numFmtId="0" fontId="5" fillId="0" borderId="2" xfId="0" applyFont="1" applyBorder="1" applyAlignment="1">
      <alignment horizontal="center"/>
    </xf>
    <xf numFmtId="0" fontId="6" fillId="0" borderId="2" xfId="0" applyFont="1" applyBorder="1"/>
    <xf numFmtId="0" fontId="6" fillId="0" borderId="3" xfId="0" applyFont="1" applyBorder="1"/>
    <xf numFmtId="0" fontId="4" fillId="2" borderId="17" xfId="0" applyFont="1" applyFill="1" applyBorder="1" applyAlignment="1">
      <alignment horizontal="center"/>
    </xf>
    <xf numFmtId="0" fontId="6" fillId="0" borderId="18" xfId="0" applyFont="1" applyBorder="1"/>
    <xf numFmtId="0" fontId="6" fillId="0" borderId="4" xfId="0" applyFont="1" applyBorder="1"/>
    <xf numFmtId="0" fontId="7" fillId="20" borderId="24" xfId="0" applyFont="1" applyFill="1" applyBorder="1" applyAlignment="1">
      <alignment horizontal="left"/>
    </xf>
    <xf numFmtId="0" fontId="7" fillId="20" borderId="8" xfId="0" applyFont="1" applyFill="1" applyBorder="1" applyAlignment="1">
      <alignment horizontal="left"/>
    </xf>
    <xf numFmtId="0" fontId="13" fillId="20" borderId="24" xfId="0" applyFont="1" applyFill="1" applyBorder="1" applyAlignment="1">
      <alignment horizontal="left"/>
    </xf>
    <xf numFmtId="0" fontId="13" fillId="20" borderId="8" xfId="0" applyFont="1" applyFill="1" applyBorder="1" applyAlignment="1">
      <alignment horizontal="left"/>
    </xf>
    <xf numFmtId="0" fontId="7" fillId="20" borderId="8" xfId="0" applyFont="1" applyFill="1" applyBorder="1" applyAlignment="1">
      <alignment horizontal="right"/>
    </xf>
    <xf numFmtId="0" fontId="6" fillId="21" borderId="8" xfId="0" applyFont="1" applyFill="1" applyBorder="1"/>
    <xf numFmtId="0" fontId="7" fillId="20" borderId="21" xfId="0" applyFont="1" applyFill="1" applyBorder="1" applyAlignment="1">
      <alignment horizontal="center"/>
    </xf>
    <xf numFmtId="0" fontId="6" fillId="21" borderId="22" xfId="0" applyFont="1" applyFill="1" applyBorder="1"/>
    <xf numFmtId="0" fontId="6" fillId="21" borderId="23" xfId="0" applyFont="1" applyFill="1" applyBorder="1"/>
    <xf numFmtId="0" fontId="27" fillId="20" borderId="8" xfId="5" applyFill="1" applyBorder="1" applyAlignment="1">
      <alignment horizontal="left"/>
    </xf>
    <xf numFmtId="0" fontId="27" fillId="20" borderId="9" xfId="5" applyFill="1" applyBorder="1" applyAlignment="1">
      <alignment horizontal="left"/>
    </xf>
    <xf numFmtId="0" fontId="9" fillId="2" borderId="5" xfId="0" applyFont="1" applyFill="1" applyBorder="1" applyAlignment="1">
      <alignment horizontal="left"/>
    </xf>
    <xf numFmtId="0" fontId="9" fillId="2" borderId="0" xfId="0" applyFont="1" applyFill="1" applyAlignment="1">
      <alignment horizontal="left"/>
    </xf>
    <xf numFmtId="0" fontId="5" fillId="2" borderId="63" xfId="0" applyFont="1" applyFill="1" applyBorder="1" applyAlignment="1">
      <alignment horizontal="left"/>
    </xf>
    <xf numFmtId="0" fontId="5" fillId="0" borderId="3" xfId="0" applyFont="1" applyBorder="1" applyAlignment="1">
      <alignment horizontal="center"/>
    </xf>
    <xf numFmtId="0" fontId="6" fillId="21" borderId="24" xfId="2" applyFont="1" applyFill="1" applyBorder="1" applyAlignment="1">
      <alignment horizontal="left" wrapText="1"/>
    </xf>
    <xf numFmtId="0" fontId="6" fillId="21" borderId="8" xfId="2" applyFont="1" applyFill="1" applyAlignment="1">
      <alignment horizontal="left" wrapText="1"/>
    </xf>
    <xf numFmtId="0" fontId="6" fillId="21" borderId="9" xfId="2" applyFont="1" applyFill="1" applyBorder="1" applyAlignment="1">
      <alignment horizontal="left" wrapText="1"/>
    </xf>
    <xf numFmtId="0" fontId="8" fillId="0" borderId="30" xfId="0" applyFont="1" applyBorder="1" applyAlignment="1">
      <alignment horizontal="center"/>
    </xf>
    <xf numFmtId="0" fontId="8" fillId="0" borderId="37" xfId="0" applyFont="1" applyBorder="1" applyAlignment="1">
      <alignment horizontal="center"/>
    </xf>
    <xf numFmtId="0" fontId="8" fillId="0" borderId="38" xfId="0" applyFont="1" applyBorder="1" applyAlignment="1">
      <alignment horizontal="center"/>
    </xf>
    <xf numFmtId="0" fontId="8" fillId="0" borderId="39" xfId="0" applyFont="1" applyBorder="1" applyAlignment="1">
      <alignment horizontal="center"/>
    </xf>
    <xf numFmtId="0" fontId="3" fillId="0" borderId="8" xfId="0" applyFont="1" applyBorder="1" applyAlignment="1">
      <alignment horizontal="center"/>
    </xf>
    <xf numFmtId="0" fontId="7" fillId="13" borderId="57" xfId="0" applyFont="1" applyFill="1" applyBorder="1" applyAlignment="1">
      <alignment horizontal="left"/>
    </xf>
    <xf numFmtId="0" fontId="6" fillId="14" borderId="8" xfId="0" applyFont="1" applyFill="1" applyBorder="1"/>
    <xf numFmtId="0" fontId="7" fillId="20" borderId="24" xfId="0" applyFont="1" applyFill="1" applyBorder="1" applyAlignment="1">
      <alignment horizontal="right"/>
    </xf>
    <xf numFmtId="0" fontId="7" fillId="20" borderId="9" xfId="0" applyFont="1" applyFill="1" applyBorder="1" applyAlignment="1">
      <alignment horizontal="right"/>
    </xf>
    <xf numFmtId="0" fontId="2" fillId="21" borderId="24" xfId="2" applyFont="1" applyFill="1" applyBorder="1" applyAlignment="1">
      <alignment horizontal="left" wrapText="1"/>
    </xf>
    <xf numFmtId="0" fontId="2" fillId="21" borderId="8" xfId="2" applyFont="1" applyFill="1" applyAlignment="1">
      <alignment horizontal="left" wrapText="1"/>
    </xf>
    <xf numFmtId="0" fontId="7" fillId="8" borderId="31" xfId="2" applyFont="1" applyFill="1" applyBorder="1" applyAlignment="1">
      <alignment horizontal="right"/>
    </xf>
    <xf numFmtId="0" fontId="7" fillId="8" borderId="32" xfId="2" applyFont="1" applyFill="1" applyBorder="1" applyAlignment="1">
      <alignment horizontal="right"/>
    </xf>
    <xf numFmtId="0" fontId="7" fillId="8" borderId="34" xfId="2" applyFont="1" applyFill="1" applyBorder="1" applyAlignment="1">
      <alignment horizontal="right"/>
    </xf>
    <xf numFmtId="0" fontId="7" fillId="9" borderId="31" xfId="0" applyFont="1" applyFill="1" applyBorder="1" applyAlignment="1">
      <alignment horizontal="right"/>
    </xf>
    <xf numFmtId="0" fontId="7" fillId="9" borderId="32" xfId="0" applyFont="1" applyFill="1" applyBorder="1" applyAlignment="1">
      <alignment horizontal="right"/>
    </xf>
    <xf numFmtId="0" fontId="7" fillId="9" borderId="34" xfId="0" applyFont="1" applyFill="1" applyBorder="1" applyAlignment="1">
      <alignment horizontal="right"/>
    </xf>
    <xf numFmtId="0" fontId="7" fillId="24" borderId="12" xfId="0" applyFont="1" applyFill="1" applyBorder="1" applyAlignment="1">
      <alignment horizontal="right"/>
    </xf>
    <xf numFmtId="0" fontId="6" fillId="25" borderId="12" xfId="0" applyFont="1" applyFill="1" applyBorder="1" applyAlignment="1">
      <alignment horizontal="right"/>
    </xf>
    <xf numFmtId="0" fontId="7" fillId="4" borderId="57" xfId="0" applyFont="1" applyFill="1" applyBorder="1" applyAlignment="1">
      <alignment horizontal="center"/>
    </xf>
    <xf numFmtId="0" fontId="6" fillId="0" borderId="8" xfId="0" applyFont="1" applyBorder="1"/>
    <xf numFmtId="0" fontId="6" fillId="0" borderId="58" xfId="0" applyFont="1" applyBorder="1"/>
    <xf numFmtId="0" fontId="8" fillId="15" borderId="57" xfId="0" applyFont="1" applyFill="1" applyBorder="1" applyAlignment="1">
      <alignment horizontal="center"/>
    </xf>
    <xf numFmtId="0" fontId="8" fillId="15" borderId="8" xfId="0" applyFont="1" applyFill="1" applyBorder="1" applyAlignment="1">
      <alignment horizontal="center"/>
    </xf>
    <xf numFmtId="0" fontId="13" fillId="15" borderId="57" xfId="2" applyFont="1" applyFill="1" applyBorder="1" applyAlignment="1">
      <alignment horizontal="left"/>
    </xf>
    <xf numFmtId="0" fontId="13" fillId="15" borderId="8" xfId="2" applyFont="1" applyFill="1" applyAlignment="1">
      <alignment horizontal="left"/>
    </xf>
    <xf numFmtId="0" fontId="13" fillId="15" borderId="97" xfId="2" applyFont="1" applyFill="1" applyBorder="1" applyAlignment="1">
      <alignment horizontal="left"/>
    </xf>
    <xf numFmtId="0" fontId="13" fillId="15" borderId="57" xfId="2" applyFont="1" applyFill="1" applyBorder="1" applyAlignment="1">
      <alignment horizontal="center"/>
    </xf>
    <xf numFmtId="0" fontId="13" fillId="15" borderId="8" xfId="2" applyFont="1" applyFill="1" applyAlignment="1">
      <alignment horizontal="center"/>
    </xf>
    <xf numFmtId="0" fontId="13" fillId="15" borderId="97" xfId="2" applyFont="1" applyFill="1" applyBorder="1" applyAlignment="1">
      <alignment horizontal="center"/>
    </xf>
    <xf numFmtId="165" fontId="7" fillId="15" borderId="57" xfId="0" applyNumberFormat="1" applyFont="1" applyFill="1" applyBorder="1" applyAlignment="1">
      <alignment horizontal="center"/>
    </xf>
    <xf numFmtId="165" fontId="7" fillId="15" borderId="8" xfId="0" applyNumberFormat="1" applyFont="1" applyFill="1" applyBorder="1" applyAlignment="1">
      <alignment horizontal="center"/>
    </xf>
    <xf numFmtId="0" fontId="7" fillId="7" borderId="18" xfId="0" applyFont="1" applyFill="1" applyBorder="1" applyAlignment="1">
      <alignment horizontal="right"/>
    </xf>
    <xf numFmtId="0" fontId="6" fillId="7" borderId="18" xfId="0" applyFont="1" applyFill="1" applyBorder="1"/>
    <xf numFmtId="0" fontId="6" fillId="7" borderId="40" xfId="0" applyFont="1" applyFill="1" applyBorder="1"/>
    <xf numFmtId="0" fontId="7" fillId="15" borderId="57" xfId="0" applyFont="1" applyFill="1" applyBorder="1" applyAlignment="1">
      <alignment horizontal="left"/>
    </xf>
    <xf numFmtId="0" fontId="6" fillId="16" borderId="8" xfId="0" applyFont="1" applyFill="1" applyBorder="1"/>
    <xf numFmtId="0" fontId="9" fillId="2" borderId="5" xfId="0" applyFont="1" applyFill="1" applyBorder="1" applyAlignment="1">
      <alignment horizontal="left" vertical="top"/>
    </xf>
    <xf numFmtId="0" fontId="9" fillId="2" borderId="0" xfId="0" applyFont="1" applyFill="1" applyAlignment="1">
      <alignment horizontal="left" vertical="top"/>
    </xf>
    <xf numFmtId="44" fontId="9" fillId="2" borderId="0" xfId="0" applyNumberFormat="1" applyFont="1" applyFill="1" applyAlignment="1">
      <alignment horizontal="center" vertical="top"/>
    </xf>
    <xf numFmtId="44" fontId="9" fillId="2" borderId="6" xfId="0" applyNumberFormat="1" applyFont="1" applyFill="1" applyBorder="1" applyAlignment="1">
      <alignment horizontal="center" vertical="top"/>
    </xf>
    <xf numFmtId="0" fontId="5" fillId="2" borderId="0" xfId="0" applyFont="1" applyFill="1" applyAlignment="1">
      <alignment horizontal="right"/>
    </xf>
    <xf numFmtId="0" fontId="6" fillId="0" borderId="0" xfId="0" applyFont="1" applyAlignment="1">
      <alignment horizontal="right"/>
    </xf>
    <xf numFmtId="0" fontId="6" fillId="0" borderId="9" xfId="0" applyFont="1" applyBorder="1" applyAlignment="1">
      <alignment horizontal="right"/>
    </xf>
    <xf numFmtId="0" fontId="4" fillId="3" borderId="16" xfId="0" applyFont="1" applyFill="1" applyBorder="1" applyAlignment="1">
      <alignment horizontal="right"/>
    </xf>
    <xf numFmtId="0" fontId="6" fillId="0" borderId="16" xfId="0" applyFont="1" applyBorder="1" applyAlignment="1">
      <alignment horizontal="right"/>
    </xf>
    <xf numFmtId="0" fontId="6" fillId="0" borderId="14" xfId="0" applyFont="1" applyBorder="1" applyAlignment="1">
      <alignment horizontal="right"/>
    </xf>
    <xf numFmtId="0" fontId="8" fillId="20" borderId="96" xfId="0" applyFont="1" applyFill="1" applyBorder="1" applyAlignment="1">
      <alignment horizontal="right"/>
    </xf>
    <xf numFmtId="0" fontId="8" fillId="20" borderId="8" xfId="0" applyFont="1" applyFill="1" applyBorder="1" applyAlignment="1">
      <alignment horizontal="right"/>
    </xf>
    <xf numFmtId="0" fontId="8" fillId="20" borderId="97" xfId="0" applyFont="1" applyFill="1" applyBorder="1" applyAlignment="1">
      <alignment horizontal="right"/>
    </xf>
    <xf numFmtId="0" fontId="7" fillId="13" borderId="8" xfId="0" applyFont="1" applyFill="1" applyBorder="1" applyAlignment="1">
      <alignment horizontal="left"/>
    </xf>
    <xf numFmtId="9" fontId="8" fillId="15" borderId="8" xfId="0" applyNumberFormat="1" applyFont="1" applyFill="1" applyBorder="1" applyAlignment="1">
      <alignment horizontal="left"/>
    </xf>
    <xf numFmtId="0" fontId="13" fillId="0" borderId="0" xfId="0" applyFont="1" applyAlignment="1">
      <alignment horizontal="left"/>
    </xf>
    <xf numFmtId="0" fontId="30" fillId="15" borderId="8" xfId="0" applyFont="1" applyFill="1" applyBorder="1" applyAlignment="1">
      <alignment horizontal="right"/>
    </xf>
    <xf numFmtId="0" fontId="7" fillId="10" borderId="22" xfId="0" applyFont="1" applyFill="1" applyBorder="1" applyAlignment="1">
      <alignment horizontal="right"/>
    </xf>
    <xf numFmtId="0" fontId="6" fillId="10" borderId="22" xfId="0" applyFont="1" applyFill="1" applyBorder="1"/>
    <xf numFmtId="0" fontId="6" fillId="10" borderId="46" xfId="0" applyFont="1" applyFill="1" applyBorder="1"/>
    <xf numFmtId="0" fontId="7" fillId="6" borderId="28" xfId="0" applyFont="1" applyFill="1" applyBorder="1" applyAlignment="1">
      <alignment horizontal="right"/>
    </xf>
    <xf numFmtId="0" fontId="6" fillId="0" borderId="29" xfId="0" applyFont="1" applyBorder="1" applyAlignment="1">
      <alignment horizontal="right"/>
    </xf>
    <xf numFmtId="0" fontId="5" fillId="0" borderId="11" xfId="0" applyFont="1" applyBorder="1" applyAlignment="1">
      <alignment horizontal="right"/>
    </xf>
    <xf numFmtId="0" fontId="6" fillId="0" borderId="12" xfId="0" applyFont="1" applyBorder="1" applyAlignment="1">
      <alignment horizontal="right"/>
    </xf>
    <xf numFmtId="0" fontId="6" fillId="0" borderId="41" xfId="0" applyFont="1" applyBorder="1" applyAlignment="1">
      <alignment horizontal="right"/>
    </xf>
    <xf numFmtId="0" fontId="7" fillId="17" borderId="57" xfId="0" applyFont="1" applyFill="1" applyBorder="1" applyAlignment="1">
      <alignment horizontal="right"/>
    </xf>
    <xf numFmtId="0" fontId="7" fillId="17" borderId="8" xfId="0" applyFont="1" applyFill="1" applyBorder="1" applyAlignment="1">
      <alignment horizontal="right"/>
    </xf>
    <xf numFmtId="0" fontId="7" fillId="5" borderId="51" xfId="0" applyFont="1" applyFill="1" applyBorder="1" applyAlignment="1">
      <alignment horizontal="right"/>
    </xf>
    <xf numFmtId="0" fontId="7" fillId="5" borderId="52" xfId="0" applyFont="1" applyFill="1" applyBorder="1" applyAlignment="1">
      <alignment horizontal="right"/>
    </xf>
    <xf numFmtId="0" fontId="44" fillId="0" borderId="89" xfId="6" applyFont="1" applyBorder="1" applyAlignment="1">
      <alignment horizontal="left" vertical="center" wrapText="1"/>
    </xf>
    <xf numFmtId="0" fontId="44" fillId="0" borderId="90" xfId="6" applyFont="1" applyBorder="1" applyAlignment="1">
      <alignment horizontal="left" vertical="center" wrapText="1"/>
    </xf>
    <xf numFmtId="0" fontId="44" fillId="0" borderId="91" xfId="6" applyFont="1" applyBorder="1" applyAlignment="1">
      <alignment horizontal="left" vertical="center" wrapText="1"/>
    </xf>
    <xf numFmtId="0" fontId="44" fillId="0" borderId="92" xfId="6" applyFont="1" applyBorder="1" applyAlignment="1">
      <alignment horizontal="left" vertical="center" wrapText="1"/>
    </xf>
    <xf numFmtId="0" fontId="44" fillId="0" borderId="48" xfId="6" applyFont="1" applyBorder="1" applyAlignment="1">
      <alignment horizontal="left" vertical="center" wrapText="1"/>
    </xf>
    <xf numFmtId="0" fontId="44" fillId="0" borderId="59" xfId="6" applyFont="1" applyBorder="1" applyAlignment="1">
      <alignment horizontal="left" vertical="center" wrapText="1"/>
    </xf>
    <xf numFmtId="0" fontId="44" fillId="0" borderId="93" xfId="6" applyFont="1" applyBorder="1" applyAlignment="1">
      <alignment horizontal="left" vertical="center" wrapText="1"/>
    </xf>
    <xf numFmtId="0" fontId="44" fillId="0" borderId="94" xfId="6" applyFont="1" applyBorder="1" applyAlignment="1">
      <alignment horizontal="left" vertical="center" wrapText="1"/>
    </xf>
    <xf numFmtId="0" fontId="44" fillId="0" borderId="95" xfId="6" applyFont="1" applyBorder="1" applyAlignment="1">
      <alignment horizontal="left" vertical="center" wrapText="1"/>
    </xf>
    <xf numFmtId="0" fontId="33" fillId="0" borderId="64" xfId="6" applyFont="1" applyBorder="1" applyAlignment="1">
      <alignment horizontal="center" vertical="center"/>
    </xf>
    <xf numFmtId="0" fontId="34" fillId="0" borderId="65" xfId="6" applyFont="1" applyBorder="1" applyAlignment="1">
      <alignment horizontal="right" vertical="center"/>
    </xf>
    <xf numFmtId="0" fontId="35" fillId="0" borderId="66" xfId="6" applyFont="1" applyBorder="1"/>
    <xf numFmtId="0" fontId="35" fillId="0" borderId="67" xfId="6" applyFont="1" applyBorder="1"/>
    <xf numFmtId="0" fontId="7" fillId="27" borderId="68" xfId="6" applyFont="1" applyFill="1" applyBorder="1" applyAlignment="1">
      <alignment horizontal="left"/>
    </xf>
    <xf numFmtId="0" fontId="35" fillId="0" borderId="69" xfId="6" applyFont="1" applyBorder="1"/>
    <xf numFmtId="0" fontId="35" fillId="0" borderId="70" xfId="6" applyFont="1" applyBorder="1"/>
    <xf numFmtId="0" fontId="40" fillId="19" borderId="83" xfId="6" applyFont="1" applyFill="1" applyBorder="1" applyAlignment="1">
      <alignment horizontal="center" wrapText="1"/>
    </xf>
    <xf numFmtId="0" fontId="35" fillId="19" borderId="33" xfId="6" applyFont="1" applyFill="1" applyBorder="1"/>
    <xf numFmtId="0" fontId="40" fillId="19" borderId="83" xfId="6" applyFont="1" applyFill="1" applyBorder="1" applyAlignment="1">
      <alignment horizontal="center" vertical="center" wrapText="1"/>
    </xf>
    <xf numFmtId="0" fontId="35" fillId="19" borderId="85" xfId="6" applyFont="1" applyFill="1" applyBorder="1"/>
    <xf numFmtId="0" fontId="48" fillId="20" borderId="24" xfId="0" applyFont="1" applyFill="1" applyBorder="1" applyAlignment="1">
      <alignment horizontal="left"/>
    </xf>
    <xf numFmtId="0" fontId="48" fillId="20" borderId="8" xfId="0" applyFont="1" applyFill="1" applyBorder="1" applyAlignment="1">
      <alignment horizontal="left"/>
    </xf>
    <xf numFmtId="0" fontId="49" fillId="20" borderId="8" xfId="0" applyFont="1" applyFill="1" applyBorder="1"/>
    <xf numFmtId="44" fontId="48" fillId="20" borderId="100" xfId="0" applyNumberFormat="1" applyFont="1" applyFill="1" applyBorder="1"/>
    <xf numFmtId="0" fontId="7" fillId="35" borderId="24" xfId="0" applyFont="1" applyFill="1" applyBorder="1"/>
    <xf numFmtId="0" fontId="8" fillId="36" borderId="8" xfId="0" applyFont="1" applyFill="1" applyBorder="1"/>
    <xf numFmtId="44" fontId="8" fillId="36" borderId="8" xfId="1" applyFont="1" applyFill="1" applyBorder="1"/>
    <xf numFmtId="0" fontId="8" fillId="36" borderId="8" xfId="0" applyFont="1" applyFill="1" applyBorder="1" applyAlignment="1">
      <alignment horizontal="center"/>
    </xf>
    <xf numFmtId="44" fontId="8" fillId="25" borderId="8" xfId="0" applyNumberFormat="1" applyFont="1" applyFill="1" applyBorder="1"/>
    <xf numFmtId="0" fontId="8" fillId="36" borderId="25" xfId="0" applyFont="1" applyFill="1" applyBorder="1"/>
    <xf numFmtId="0" fontId="4" fillId="36" borderId="24" xfId="0" applyFont="1" applyFill="1" applyBorder="1" applyAlignment="1">
      <alignment horizontal="left"/>
    </xf>
    <xf numFmtId="0" fontId="4" fillId="36" borderId="8" xfId="0" applyFont="1" applyFill="1" applyBorder="1" applyAlignment="1">
      <alignment horizontal="left"/>
    </xf>
    <xf numFmtId="44" fontId="16" fillId="36" borderId="8" xfId="0" applyNumberFormat="1" applyFont="1" applyFill="1" applyBorder="1"/>
    <xf numFmtId="44" fontId="8" fillId="21" borderId="8" xfId="0" applyNumberFormat="1" applyFont="1" applyFill="1" applyBorder="1" applyAlignment="1">
      <alignment horizontal="center"/>
    </xf>
    <xf numFmtId="0" fontId="8" fillId="35" borderId="8" xfId="0" applyFont="1" applyFill="1" applyBorder="1"/>
    <xf numFmtId="0" fontId="8" fillId="35" borderId="25" xfId="0" applyFont="1" applyFill="1" applyBorder="1"/>
    <xf numFmtId="0" fontId="11" fillId="35" borderId="8" xfId="0" applyFont="1" applyFill="1" applyBorder="1"/>
    <xf numFmtId="0" fontId="7" fillId="36" borderId="24" xfId="0" applyFont="1" applyFill="1" applyBorder="1"/>
    <xf numFmtId="0" fontId="8" fillId="25" borderId="8" xfId="0" applyFont="1" applyFill="1" applyBorder="1"/>
    <xf numFmtId="164" fontId="8" fillId="25" borderId="8" xfId="0" applyNumberFormat="1" applyFont="1" applyFill="1" applyBorder="1"/>
    <xf numFmtId="44" fontId="0" fillId="0" borderId="101" xfId="0" applyNumberFormat="1" applyBorder="1"/>
    <xf numFmtId="0" fontId="12" fillId="25" borderId="24" xfId="0" applyFont="1" applyFill="1" applyBorder="1"/>
    <xf numFmtId="0" fontId="0" fillId="25" borderId="8" xfId="0" applyFill="1" applyBorder="1"/>
    <xf numFmtId="44" fontId="0" fillId="25" borderId="8" xfId="0" applyNumberFormat="1" applyFill="1" applyBorder="1"/>
    <xf numFmtId="0" fontId="0" fillId="25" borderId="25" xfId="0" applyFill="1" applyBorder="1"/>
    <xf numFmtId="165" fontId="8" fillId="19" borderId="7" xfId="2" applyNumberFormat="1" applyFont="1" applyFill="1" applyBorder="1" applyAlignment="1">
      <alignment horizontal="center"/>
    </xf>
    <xf numFmtId="9" fontId="8" fillId="16" borderId="7" xfId="2" applyNumberFormat="1" applyFont="1" applyFill="1" applyBorder="1" applyAlignment="1">
      <alignment horizontal="center"/>
    </xf>
    <xf numFmtId="165" fontId="8" fillId="17" borderId="8" xfId="0" applyNumberFormat="1" applyFont="1" applyFill="1" applyBorder="1" applyAlignment="1">
      <alignment horizontal="center"/>
    </xf>
    <xf numFmtId="165" fontId="8" fillId="17" borderId="59" xfId="0" applyNumberFormat="1" applyFont="1" applyFill="1" applyBorder="1" applyAlignment="1">
      <alignment horizontal="center"/>
    </xf>
    <xf numFmtId="164" fontId="8" fillId="17" borderId="62" xfId="0" applyNumberFormat="1" applyFont="1" applyFill="1" applyBorder="1" applyAlignment="1">
      <alignment horizontal="center"/>
    </xf>
    <xf numFmtId="165" fontId="7" fillId="5" borderId="53" xfId="0" applyNumberFormat="1" applyFont="1" applyFill="1" applyBorder="1" applyAlignment="1">
      <alignment horizontal="center"/>
    </xf>
    <xf numFmtId="165" fontId="7" fillId="0" borderId="8" xfId="0" applyNumberFormat="1" applyFont="1" applyBorder="1" applyAlignment="1">
      <alignment horizontal="center"/>
    </xf>
    <xf numFmtId="165" fontId="7" fillId="0" borderId="19" xfId="0" applyNumberFormat="1" applyFont="1" applyBorder="1" applyAlignment="1">
      <alignment horizontal="center"/>
    </xf>
    <xf numFmtId="165" fontId="0" fillId="0" borderId="45" xfId="0" applyNumberFormat="1" applyBorder="1" applyAlignment="1">
      <alignment horizontal="center"/>
    </xf>
    <xf numFmtId="165" fontId="0" fillId="0" borderId="45" xfId="1" applyNumberFormat="1" applyFont="1" applyBorder="1" applyAlignment="1">
      <alignment horizontal="center"/>
    </xf>
    <xf numFmtId="165" fontId="0" fillId="0" borderId="23" xfId="0" applyNumberFormat="1" applyBorder="1" applyAlignment="1">
      <alignment horizontal="center"/>
    </xf>
    <xf numFmtId="165" fontId="0" fillId="0" borderId="43" xfId="0" applyNumberFormat="1" applyBorder="1" applyAlignment="1">
      <alignment horizontal="center"/>
    </xf>
    <xf numFmtId="165" fontId="0" fillId="11" borderId="36" xfId="0" applyNumberFormat="1" applyFill="1" applyBorder="1" applyAlignment="1">
      <alignment horizontal="center"/>
    </xf>
    <xf numFmtId="165" fontId="8" fillId="0" borderId="35" xfId="0" applyNumberFormat="1" applyFont="1" applyBorder="1" applyAlignment="1">
      <alignment horizontal="center"/>
    </xf>
    <xf numFmtId="44" fontId="0" fillId="0" borderId="48" xfId="0" applyNumberFormat="1" applyBorder="1"/>
    <xf numFmtId="0" fontId="13" fillId="20" borderId="24" xfId="0" applyFont="1" applyFill="1" applyBorder="1" applyAlignment="1">
      <alignment horizontal="center"/>
    </xf>
    <xf numFmtId="0" fontId="13" fillId="20" borderId="8" xfId="0" applyFont="1" applyFill="1" applyBorder="1" applyAlignment="1">
      <alignment horizontal="center"/>
    </xf>
  </cellXfs>
  <cellStyles count="7">
    <cellStyle name="Currency" xfId="1" builtinId="4"/>
    <cellStyle name="Hyperlink" xfId="5" builtinId="8"/>
    <cellStyle name="Normal" xfId="0" builtinId="0"/>
    <cellStyle name="Normal 2" xfId="2" xr:uid="{30A6D2F4-16CE-4EA4-9801-63E80D726896}"/>
    <cellStyle name="Normal 2 2" xfId="6" xr:uid="{DC2243FB-45AE-45C3-AB91-7E2C6C01CA21}"/>
    <cellStyle name="Percent" xfId="4" builtinId="5"/>
    <cellStyle name="Percent 2" xfId="3" xr:uid="{24F72DC9-C64E-4743-AAC7-2920BD1C8543}"/>
  </cellStyles>
  <dxfs count="0"/>
  <tableStyles count="0" defaultTableStyle="TableStyleMedium2" defaultPivotStyle="PivotStyleLight16"/>
  <colors>
    <mruColors>
      <color rgb="FF00D27D"/>
      <color rgb="FF85FFCE"/>
      <color rgb="FF00FF99"/>
      <color rgb="FF00B46B"/>
      <color rgb="FF66FF33"/>
      <color rgb="FFECA2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9</xdr:col>
      <xdr:colOff>2724150</xdr:colOff>
      <xdr:row>1</xdr:row>
      <xdr:rowOff>641350</xdr:rowOff>
    </xdr:to>
    <xdr:sp macro="" textlink="">
      <xdr:nvSpPr>
        <xdr:cNvPr id="2" name="Rectangle 1">
          <a:extLst>
            <a:ext uri="{FF2B5EF4-FFF2-40B4-BE49-F238E27FC236}">
              <a16:creationId xmlns:a16="http://schemas.microsoft.com/office/drawing/2014/main" id="{FC48995D-20DA-4D7D-95C4-09FC50AFD359}"/>
            </a:ext>
          </a:extLst>
        </xdr:cNvPr>
        <xdr:cNvSpPr>
          <a:spLocks noChangeArrowheads="1"/>
        </xdr:cNvSpPr>
      </xdr:nvSpPr>
      <xdr:spPr bwMode="auto">
        <a:xfrm>
          <a:off x="95250" y="476250"/>
          <a:ext cx="17672050" cy="641350"/>
        </a:xfrm>
        <a:prstGeom prst="rect">
          <a:avLst/>
        </a:prstGeom>
        <a:solidFill>
          <a:srgbClr val="334371"/>
        </a:solidFill>
        <a:ln w="9525">
          <a:solidFill>
            <a:srgbClr val="000000"/>
          </a:solidFill>
          <a:miter lim="800000"/>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clientData/>
  </xdr:twoCellAnchor>
  <xdr:twoCellAnchor editAs="oneCell">
    <xdr:from>
      <xdr:col>1</xdr:col>
      <xdr:colOff>209656</xdr:colOff>
      <xdr:row>1</xdr:row>
      <xdr:rowOff>56004</xdr:rowOff>
    </xdr:from>
    <xdr:to>
      <xdr:col>1</xdr:col>
      <xdr:colOff>1257300</xdr:colOff>
      <xdr:row>1</xdr:row>
      <xdr:rowOff>591986</xdr:rowOff>
    </xdr:to>
    <xdr:pic>
      <xdr:nvPicPr>
        <xdr:cNvPr id="3" name="Picture 2">
          <a:extLst>
            <a:ext uri="{FF2B5EF4-FFF2-40B4-BE49-F238E27FC236}">
              <a16:creationId xmlns:a16="http://schemas.microsoft.com/office/drawing/2014/main" id="{C928EA4F-1504-47AA-A4B8-62C33DC777C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1022" t="25211" r="8154" b="19441"/>
        <a:stretch>
          <a:fillRect/>
        </a:stretch>
      </xdr:blipFill>
      <xdr:spPr bwMode="auto">
        <a:xfrm>
          <a:off x="304906" y="532254"/>
          <a:ext cx="1047644" cy="535982"/>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stampduty.calculatorsaustralia.com.au/"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7362E-5749-4A99-940A-2C447B251C4A}">
  <dimension ref="A1:Q195"/>
  <sheetViews>
    <sheetView tabSelected="1" topLeftCell="A158" zoomScale="55" zoomScaleNormal="55" workbookViewId="0">
      <selection activeCell="A42" sqref="A42:B42"/>
    </sheetView>
  </sheetViews>
  <sheetFormatPr defaultRowHeight="14.5"/>
  <cols>
    <col min="1" max="1" width="15.1796875" customWidth="1"/>
    <col min="3" max="3" width="14.453125" customWidth="1"/>
    <col min="4" max="4" width="6" customWidth="1"/>
    <col min="5" max="5" width="16.6328125" bestFit="1" customWidth="1"/>
    <col min="6" max="6" width="14.36328125" customWidth="1"/>
    <col min="7" max="7" width="16.81640625" customWidth="1"/>
    <col min="8" max="8" width="15.6328125" bestFit="1" customWidth="1"/>
    <col min="9" max="9" width="14.6328125" bestFit="1" customWidth="1"/>
    <col min="10" max="10" width="12.1796875" bestFit="1" customWidth="1"/>
    <col min="11" max="11" width="43.08984375" bestFit="1" customWidth="1"/>
  </cols>
  <sheetData>
    <row r="1" spans="1:9">
      <c r="A1" s="306" t="s">
        <v>104</v>
      </c>
      <c r="B1" s="307"/>
      <c r="C1" s="307"/>
      <c r="D1" s="307"/>
      <c r="E1" s="307"/>
      <c r="F1" s="307"/>
      <c r="G1" s="307"/>
      <c r="H1" s="307"/>
      <c r="I1" s="307"/>
    </row>
    <row r="2" spans="1:9">
      <c r="A2" s="1"/>
      <c r="B2" s="1"/>
      <c r="C2" s="1"/>
      <c r="D2" s="1"/>
      <c r="E2" s="1"/>
      <c r="F2" s="1"/>
      <c r="G2" s="1"/>
      <c r="H2" s="1"/>
      <c r="I2" s="1"/>
    </row>
    <row r="3" spans="1:9">
      <c r="A3" s="2" t="s">
        <v>0</v>
      </c>
      <c r="B3" s="1"/>
      <c r="C3" s="308"/>
      <c r="D3" s="309"/>
      <c r="E3" s="310"/>
      <c r="F3" s="310"/>
      <c r="G3" s="310"/>
      <c r="H3" s="310"/>
      <c r="I3" s="311"/>
    </row>
    <row r="4" spans="1:9" ht="15" thickBot="1">
      <c r="A4" s="1"/>
      <c r="B4" s="1"/>
      <c r="C4" s="1"/>
      <c r="D4" s="1"/>
      <c r="E4" s="1"/>
      <c r="F4" s="1"/>
      <c r="G4" s="1"/>
      <c r="H4" s="1"/>
      <c r="I4" s="1"/>
    </row>
    <row r="5" spans="1:9">
      <c r="A5" s="312" t="s">
        <v>1</v>
      </c>
      <c r="B5" s="313"/>
      <c r="C5" s="313"/>
      <c r="D5" s="313"/>
      <c r="E5" s="313"/>
      <c r="F5" s="313"/>
      <c r="G5" s="313"/>
      <c r="H5" s="313"/>
      <c r="I5" s="314"/>
    </row>
    <row r="6" spans="1:9">
      <c r="A6" s="326" t="s">
        <v>110</v>
      </c>
      <c r="B6" s="327"/>
      <c r="C6" s="119"/>
      <c r="D6" s="119"/>
      <c r="E6" s="119"/>
      <c r="F6" s="119"/>
      <c r="G6" s="119"/>
      <c r="H6" s="119"/>
      <c r="I6" s="4"/>
    </row>
    <row r="7" spans="1:9">
      <c r="A7" s="120" t="s">
        <v>111</v>
      </c>
      <c r="B7" s="121"/>
      <c r="C7" s="121"/>
      <c r="D7" s="121"/>
      <c r="E7" s="121"/>
      <c r="F7" s="121"/>
      <c r="G7" s="258"/>
      <c r="H7" s="257"/>
      <c r="I7" s="259"/>
    </row>
    <row r="8" spans="1:9">
      <c r="A8" s="5"/>
      <c r="B8" s="119"/>
      <c r="C8" s="119"/>
      <c r="D8" s="119"/>
      <c r="E8" s="119"/>
      <c r="F8" s="119"/>
      <c r="G8" s="260"/>
      <c r="H8" s="261"/>
      <c r="I8" s="259"/>
    </row>
    <row r="9" spans="1:9" ht="26">
      <c r="A9" s="370" t="s">
        <v>112</v>
      </c>
      <c r="B9" s="371"/>
      <c r="C9" s="371"/>
      <c r="D9" s="371"/>
      <c r="E9" s="371"/>
      <c r="F9" s="122" t="s">
        <v>113</v>
      </c>
      <c r="G9" s="372" t="s">
        <v>114</v>
      </c>
      <c r="H9" s="372"/>
      <c r="I9" s="373"/>
    </row>
    <row r="10" spans="1:9">
      <c r="A10" s="5"/>
      <c r="B10" s="119"/>
      <c r="C10" s="119"/>
      <c r="D10" s="119"/>
      <c r="E10" s="119"/>
      <c r="F10" s="119"/>
      <c r="G10" s="260"/>
      <c r="H10" s="261"/>
      <c r="I10" s="259"/>
    </row>
    <row r="11" spans="1:9">
      <c r="A11" s="326" t="s">
        <v>115</v>
      </c>
      <c r="B11" s="327"/>
      <c r="C11" s="327"/>
      <c r="D11" s="327"/>
      <c r="E11" s="327"/>
      <c r="F11" s="327"/>
      <c r="G11" s="260"/>
      <c r="H11" s="261"/>
      <c r="I11" s="259"/>
    </row>
    <row r="12" spans="1:9">
      <c r="A12" s="5" t="s">
        <v>116</v>
      </c>
      <c r="B12" s="119"/>
      <c r="C12" s="119"/>
      <c r="D12" s="119"/>
      <c r="E12" s="119"/>
      <c r="F12" s="119"/>
      <c r="G12" s="260"/>
      <c r="H12" s="262"/>
      <c r="I12" s="259"/>
    </row>
    <row r="13" spans="1:9">
      <c r="A13" s="5" t="s">
        <v>117</v>
      </c>
      <c r="B13" s="119"/>
      <c r="C13" s="119"/>
      <c r="D13" s="119"/>
      <c r="E13" s="119"/>
      <c r="F13" s="119"/>
      <c r="G13" s="260"/>
      <c r="H13" s="262"/>
      <c r="I13" s="259"/>
    </row>
    <row r="14" spans="1:9">
      <c r="A14" s="5"/>
      <c r="B14" s="119"/>
      <c r="C14" s="119"/>
      <c r="D14" s="119"/>
      <c r="E14" s="119"/>
      <c r="F14" s="119"/>
      <c r="G14" s="260"/>
      <c r="H14" s="263"/>
      <c r="I14" s="259"/>
    </row>
    <row r="15" spans="1:9" ht="26">
      <c r="A15" s="370" t="s">
        <v>112</v>
      </c>
      <c r="B15" s="371"/>
      <c r="C15" s="371"/>
      <c r="D15" s="371"/>
      <c r="E15" s="371"/>
      <c r="F15" s="122" t="s">
        <v>113</v>
      </c>
      <c r="G15" s="372" t="s">
        <v>114</v>
      </c>
      <c r="H15" s="372"/>
      <c r="I15" s="373"/>
    </row>
    <row r="16" spans="1:9" ht="11.5" customHeight="1">
      <c r="A16" s="5"/>
      <c r="B16" s="119"/>
      <c r="C16" s="119"/>
      <c r="D16" s="119"/>
      <c r="E16" s="119"/>
      <c r="F16" s="119"/>
      <c r="G16" s="260"/>
      <c r="H16" s="263"/>
      <c r="I16" s="259"/>
    </row>
    <row r="17" spans="1:9">
      <c r="A17" s="326" t="s">
        <v>118</v>
      </c>
      <c r="B17" s="327"/>
      <c r="C17" s="327"/>
      <c r="D17" s="327"/>
      <c r="E17" s="327"/>
      <c r="F17" s="327"/>
      <c r="G17" s="260"/>
      <c r="H17" s="263"/>
      <c r="I17" s="259"/>
    </row>
    <row r="18" spans="1:9">
      <c r="A18" s="5" t="s">
        <v>117</v>
      </c>
      <c r="B18" s="119"/>
      <c r="C18" s="119"/>
      <c r="D18" s="119"/>
      <c r="E18" s="119"/>
      <c r="F18" s="119"/>
      <c r="G18" s="260"/>
      <c r="H18" s="262"/>
      <c r="I18" s="259"/>
    </row>
    <row r="19" spans="1:9">
      <c r="A19" s="5"/>
      <c r="B19" s="119"/>
      <c r="C19" s="119"/>
      <c r="D19" s="119"/>
      <c r="E19" s="119"/>
      <c r="F19" s="119"/>
      <c r="G19" s="119"/>
      <c r="H19" s="123"/>
      <c r="I19" s="4"/>
    </row>
    <row r="20" spans="1:9">
      <c r="A20" s="3"/>
      <c r="B20" s="119"/>
      <c r="C20" s="119"/>
      <c r="D20" s="119"/>
      <c r="E20" s="119"/>
      <c r="F20" s="119"/>
      <c r="G20" s="119"/>
      <c r="H20" s="119"/>
      <c r="I20" s="4"/>
    </row>
    <row r="21" spans="1:9">
      <c r="A21" s="5" t="s">
        <v>2</v>
      </c>
      <c r="B21" s="119"/>
      <c r="C21" s="119"/>
      <c r="D21" s="119"/>
      <c r="E21" s="119"/>
      <c r="F21" s="119"/>
      <c r="G21" s="119"/>
      <c r="H21" s="119"/>
      <c r="I21" s="4"/>
    </row>
    <row r="22" spans="1:9">
      <c r="A22" s="3"/>
      <c r="B22" s="119" t="s">
        <v>3</v>
      </c>
      <c r="C22" s="119"/>
      <c r="D22" s="119"/>
      <c r="E22" s="119"/>
      <c r="F22" s="119"/>
      <c r="G22" s="245"/>
      <c r="H22" s="124">
        <f>SUM(H7+H12+H13+H18)*G22</f>
        <v>0</v>
      </c>
      <c r="I22" s="4"/>
    </row>
    <row r="23" spans="1:9">
      <c r="A23" s="3"/>
      <c r="B23" s="119" t="s">
        <v>4</v>
      </c>
      <c r="C23" s="119"/>
      <c r="D23" s="119"/>
      <c r="E23" s="119"/>
      <c r="F23" s="119"/>
      <c r="G23" s="119"/>
      <c r="H23" s="257"/>
      <c r="I23" s="4"/>
    </row>
    <row r="24" spans="1:9">
      <c r="A24" s="3"/>
      <c r="B24" s="119" t="s">
        <v>5</v>
      </c>
      <c r="C24" s="119"/>
      <c r="D24" s="119"/>
      <c r="E24" s="119"/>
      <c r="F24" s="119"/>
      <c r="G24" s="119"/>
      <c r="H24" s="257"/>
      <c r="I24" s="4"/>
    </row>
    <row r="25" spans="1:9">
      <c r="A25" s="3"/>
      <c r="B25" s="119" t="s">
        <v>6</v>
      </c>
      <c r="C25" s="119"/>
      <c r="D25" s="119"/>
      <c r="E25" s="119"/>
      <c r="F25" s="119"/>
      <c r="G25" s="119"/>
      <c r="H25" s="257"/>
      <c r="I25" s="4"/>
    </row>
    <row r="26" spans="1:9">
      <c r="A26" s="3"/>
      <c r="B26" s="328" t="s">
        <v>119</v>
      </c>
      <c r="C26" s="328"/>
      <c r="D26" s="328"/>
      <c r="E26" s="328"/>
      <c r="F26" s="328"/>
      <c r="G26" s="119"/>
      <c r="H26" s="124" cm="1">
        <f t="array" ref="H26">IFERROR(_xlfn.IFS((H18 - H46) / 11 &gt; 0, (H18 - H46) / 11, TRUE, ((H12 + H13 - H46) / 11) * (H13 / (H12 + H13))), 0)</f>
        <v>0</v>
      </c>
      <c r="I26" s="4"/>
    </row>
    <row r="27" spans="1:9">
      <c r="A27" s="3"/>
      <c r="B27" s="308"/>
      <c r="C27" s="309"/>
      <c r="D27" s="309"/>
      <c r="E27" s="309"/>
      <c r="F27" s="329"/>
      <c r="G27" s="119"/>
      <c r="H27" s="257"/>
      <c r="I27" s="4"/>
    </row>
    <row r="28" spans="1:9">
      <c r="A28" s="3"/>
      <c r="B28" s="308"/>
      <c r="C28" s="310"/>
      <c r="D28" s="310"/>
      <c r="E28" s="310"/>
      <c r="F28" s="311"/>
      <c r="G28" s="119"/>
      <c r="H28" s="257"/>
      <c r="I28" s="4"/>
    </row>
    <row r="29" spans="1:9">
      <c r="A29" s="3"/>
      <c r="B29" s="308"/>
      <c r="C29" s="310"/>
      <c r="D29" s="310"/>
      <c r="E29" s="310"/>
      <c r="F29" s="311"/>
      <c r="G29" s="119"/>
      <c r="H29" s="257"/>
      <c r="I29" s="4"/>
    </row>
    <row r="30" spans="1:9">
      <c r="A30" s="3"/>
      <c r="B30" s="308"/>
      <c r="C30" s="310"/>
      <c r="D30" s="310"/>
      <c r="E30" s="310"/>
      <c r="F30" s="311"/>
      <c r="G30" s="119"/>
      <c r="H30" s="257"/>
      <c r="I30" s="4"/>
    </row>
    <row r="31" spans="1:9">
      <c r="A31" s="3"/>
      <c r="B31" s="119"/>
      <c r="C31" s="119"/>
      <c r="D31" s="119"/>
      <c r="E31" s="119"/>
      <c r="F31" s="119"/>
      <c r="G31" s="119"/>
      <c r="H31" s="119"/>
      <c r="I31" s="4"/>
    </row>
    <row r="32" spans="1:9">
      <c r="A32" s="3"/>
      <c r="B32" s="119"/>
      <c r="C32" s="119"/>
      <c r="D32" s="119"/>
      <c r="E32" s="119"/>
      <c r="F32" s="374" t="s">
        <v>7</v>
      </c>
      <c r="G32" s="375"/>
      <c r="H32" s="376"/>
      <c r="I32" s="244">
        <f>SUM(H22:H30)</f>
        <v>0</v>
      </c>
    </row>
    <row r="33" spans="1:9" ht="15" thickBot="1">
      <c r="A33" s="6"/>
      <c r="B33" s="7"/>
      <c r="C33" s="7"/>
      <c r="D33" s="7"/>
      <c r="E33" s="7"/>
      <c r="F33" s="7"/>
      <c r="G33" s="7"/>
      <c r="H33" s="7"/>
      <c r="I33" s="8"/>
    </row>
    <row r="34" spans="1:9" ht="15" thickBot="1">
      <c r="A34" s="12"/>
      <c r="B34" s="13"/>
      <c r="C34" s="13"/>
      <c r="D34" s="13"/>
      <c r="E34" s="13"/>
      <c r="F34" s="377" t="s">
        <v>120</v>
      </c>
      <c r="G34" s="378"/>
      <c r="H34" s="379"/>
      <c r="I34" s="243">
        <f>SUM(H7+H12+H13+H18)-I32</f>
        <v>0</v>
      </c>
    </row>
    <row r="35" spans="1:9" ht="15" thickBot="1">
      <c r="A35" s="116"/>
      <c r="B35" s="116"/>
      <c r="C35" s="116"/>
      <c r="D35" s="116"/>
      <c r="E35" s="116"/>
      <c r="F35" s="117"/>
      <c r="G35" s="32"/>
      <c r="H35" s="32"/>
      <c r="I35" s="118"/>
    </row>
    <row r="36" spans="1:9">
      <c r="A36" s="321" t="s">
        <v>29</v>
      </c>
      <c r="B36" s="322"/>
      <c r="C36" s="322"/>
      <c r="D36" s="322"/>
      <c r="E36" s="322"/>
      <c r="F36" s="322"/>
      <c r="G36" s="322"/>
      <c r="H36" s="322"/>
      <c r="I36" s="323"/>
    </row>
    <row r="37" spans="1:9" ht="7" customHeight="1">
      <c r="A37" s="55"/>
      <c r="B37" s="56"/>
      <c r="C37" s="56"/>
      <c r="D37" s="56"/>
      <c r="E37" s="56"/>
      <c r="F37" s="56"/>
      <c r="G37" s="56"/>
      <c r="H37" s="56"/>
      <c r="I37" s="57"/>
    </row>
    <row r="38" spans="1:9" ht="15.5">
      <c r="A38" s="419" t="s">
        <v>77</v>
      </c>
      <c r="B38" s="420"/>
      <c r="C38" s="420"/>
      <c r="D38" s="420"/>
      <c r="E38" s="420"/>
      <c r="F38" s="420"/>
      <c r="G38" s="421"/>
      <c r="H38" s="422" cm="1">
        <f t="array" ref="H38">IFERROR(_xlfn.IFS(G188&lt;15%,H46-(I189-I188)),0)</f>
        <v>0</v>
      </c>
      <c r="I38" s="57"/>
    </row>
    <row r="39" spans="1:9">
      <c r="A39" s="61"/>
      <c r="B39" s="56"/>
      <c r="C39" s="56"/>
      <c r="D39" s="56"/>
      <c r="E39" s="56"/>
      <c r="F39" s="56"/>
      <c r="G39" s="56"/>
      <c r="H39" s="247"/>
      <c r="I39" s="57"/>
    </row>
    <row r="40" spans="1:9">
      <c r="A40" s="429" t="s">
        <v>266</v>
      </c>
      <c r="B40" s="430"/>
      <c r="C40" s="430"/>
      <c r="D40" s="430"/>
      <c r="E40" s="424"/>
      <c r="F40" s="424"/>
      <c r="G40" s="424"/>
      <c r="H40" s="431"/>
      <c r="I40" s="428"/>
    </row>
    <row r="41" spans="1:9" ht="7.5" customHeight="1">
      <c r="A41" s="278"/>
      <c r="B41" s="279"/>
      <c r="C41" s="279"/>
      <c r="D41" s="56"/>
      <c r="E41" s="56"/>
      <c r="F41" s="56"/>
      <c r="G41" s="56"/>
      <c r="H41" s="247"/>
      <c r="I41" s="57"/>
    </row>
    <row r="42" spans="1:9">
      <c r="A42" s="459" t="s">
        <v>267</v>
      </c>
      <c r="B42" s="460"/>
      <c r="C42" s="287"/>
      <c r="D42" s="380" t="s">
        <v>268</v>
      </c>
      <c r="E42" s="381"/>
      <c r="F42" s="382"/>
      <c r="G42" s="294"/>
      <c r="H42" s="432" t="s">
        <v>279</v>
      </c>
      <c r="I42" s="295" t="str">
        <f>IF(G42=0, "", C42/G42)</f>
        <v/>
      </c>
    </row>
    <row r="43" spans="1:9" ht="12.5" customHeight="1">
      <c r="A43" s="62"/>
      <c r="B43" s="56"/>
      <c r="C43" s="56"/>
      <c r="D43" s="56"/>
      <c r="E43" s="277"/>
      <c r="F43" s="276"/>
      <c r="G43" s="276"/>
      <c r="H43" s="240"/>
      <c r="I43" s="57"/>
    </row>
    <row r="44" spans="1:9">
      <c r="A44" s="423" t="s">
        <v>8</v>
      </c>
      <c r="B44" s="424"/>
      <c r="C44" s="424"/>
      <c r="D44" s="424"/>
      <c r="E44" s="425"/>
      <c r="F44" s="426"/>
      <c r="G44" s="426"/>
      <c r="H44" s="427"/>
      <c r="I44" s="428"/>
    </row>
    <row r="45" spans="1:9" ht="7" customHeight="1">
      <c r="A45" s="58"/>
      <c r="B45" s="56"/>
      <c r="C45" s="56"/>
      <c r="D45" s="56"/>
      <c r="E45" s="277"/>
      <c r="F45" s="276"/>
      <c r="G45" s="276"/>
      <c r="H45" s="240"/>
      <c r="I45" s="57"/>
    </row>
    <row r="46" spans="1:9">
      <c r="A46" s="55" t="s">
        <v>83</v>
      </c>
      <c r="B46" s="56"/>
      <c r="C46" s="56"/>
      <c r="D46" s="56"/>
      <c r="E46" s="56"/>
      <c r="F46" s="56"/>
      <c r="G46" s="56"/>
      <c r="H46" s="252"/>
      <c r="I46" s="57"/>
    </row>
    <row r="47" spans="1:9">
      <c r="A47" s="55" t="s">
        <v>9</v>
      </c>
      <c r="B47" s="56"/>
      <c r="C47" s="56"/>
      <c r="D47" s="56"/>
      <c r="E47" s="324" t="s">
        <v>50</v>
      </c>
      <c r="F47" s="324"/>
      <c r="G47" s="325"/>
      <c r="H47" s="254"/>
      <c r="I47" s="63"/>
    </row>
    <row r="48" spans="1:9">
      <c r="A48" s="64" t="s">
        <v>47</v>
      </c>
      <c r="B48" s="56"/>
      <c r="C48" s="56"/>
      <c r="D48" s="56"/>
      <c r="E48" s="56"/>
      <c r="F48" s="56"/>
      <c r="G48" s="56"/>
      <c r="H48" s="246"/>
      <c r="I48" s="57"/>
    </row>
    <row r="49" spans="1:9">
      <c r="A49" s="65" t="s">
        <v>48</v>
      </c>
      <c r="B49" s="56"/>
      <c r="C49" s="56"/>
      <c r="D49" s="56"/>
      <c r="E49" s="56"/>
      <c r="F49" s="56"/>
      <c r="G49" s="56"/>
      <c r="H49" s="246"/>
      <c r="I49" s="57"/>
    </row>
    <row r="50" spans="1:9">
      <c r="A50" s="330" t="s">
        <v>49</v>
      </c>
      <c r="B50" s="331"/>
      <c r="C50" s="331"/>
      <c r="D50" s="331"/>
      <c r="E50" s="331"/>
      <c r="F50" s="331"/>
      <c r="G50" s="332"/>
      <c r="H50" s="246"/>
      <c r="I50" s="57"/>
    </row>
    <row r="51" spans="1:9">
      <c r="A51" s="55" t="s">
        <v>280</v>
      </c>
      <c r="B51" s="56"/>
      <c r="C51" s="56"/>
      <c r="D51" s="56"/>
      <c r="E51" s="56"/>
      <c r="F51" s="56"/>
      <c r="G51" s="56"/>
      <c r="H51" s="246"/>
      <c r="I51" s="57"/>
    </row>
    <row r="52" spans="1:9">
      <c r="A52" s="55" t="s">
        <v>30</v>
      </c>
      <c r="B52" s="56"/>
      <c r="C52" s="333"/>
      <c r="D52" s="333"/>
      <c r="E52" s="333"/>
      <c r="F52" s="333"/>
      <c r="G52" s="66"/>
      <c r="H52" s="246"/>
      <c r="I52" s="57"/>
    </row>
    <row r="53" spans="1:9">
      <c r="A53" s="55" t="s">
        <v>30</v>
      </c>
      <c r="B53" s="56"/>
      <c r="C53" s="334"/>
      <c r="D53" s="335"/>
      <c r="E53" s="335"/>
      <c r="F53" s="336"/>
      <c r="G53" s="56"/>
      <c r="H53" s="246"/>
      <c r="I53" s="57"/>
    </row>
    <row r="54" spans="1:9">
      <c r="A54" s="55" t="s">
        <v>30</v>
      </c>
      <c r="B54" s="56"/>
      <c r="C54" s="334"/>
      <c r="D54" s="335"/>
      <c r="E54" s="335"/>
      <c r="F54" s="336"/>
      <c r="G54" s="56"/>
      <c r="H54" s="246"/>
      <c r="I54" s="57"/>
    </row>
    <row r="55" spans="1:9">
      <c r="A55" s="55"/>
      <c r="B55" s="56"/>
      <c r="C55" s="56"/>
      <c r="D55" s="56"/>
      <c r="E55" s="56"/>
      <c r="F55" s="56"/>
      <c r="G55" s="56"/>
      <c r="H55" s="56"/>
      <c r="I55" s="57"/>
    </row>
    <row r="56" spans="1:9">
      <c r="A56" s="340" t="s">
        <v>78</v>
      </c>
      <c r="B56" s="319"/>
      <c r="C56" s="319"/>
      <c r="D56" s="319"/>
      <c r="E56" s="319"/>
      <c r="F56" s="319"/>
      <c r="G56" s="319"/>
      <c r="H56" s="341"/>
      <c r="I56" s="249">
        <f>SUM(H46+H47+H48+H49+H50+H52+H53+H54)</f>
        <v>0</v>
      </c>
    </row>
    <row r="57" spans="1:9">
      <c r="A57" s="55"/>
      <c r="B57" s="56"/>
      <c r="C57" s="56"/>
      <c r="D57" s="56"/>
      <c r="E57" s="56"/>
      <c r="F57" s="56"/>
      <c r="G57" s="56"/>
      <c r="H57" s="56"/>
      <c r="I57" s="57"/>
    </row>
    <row r="58" spans="1:9">
      <c r="A58" s="423" t="s">
        <v>31</v>
      </c>
      <c r="B58" s="433"/>
      <c r="C58" s="433"/>
      <c r="D58" s="433"/>
      <c r="E58" s="433"/>
      <c r="F58" s="433"/>
      <c r="G58" s="433"/>
      <c r="H58" s="433"/>
      <c r="I58" s="434"/>
    </row>
    <row r="59" spans="1:9">
      <c r="A59" s="55"/>
      <c r="B59" s="56"/>
      <c r="C59" s="56"/>
      <c r="D59" s="56"/>
      <c r="E59" s="56"/>
      <c r="F59" s="56"/>
      <c r="G59" s="56"/>
      <c r="H59" s="56"/>
      <c r="I59" s="57"/>
    </row>
    <row r="60" spans="1:9">
      <c r="A60" s="55" t="s">
        <v>32</v>
      </c>
      <c r="B60" s="56"/>
      <c r="C60" s="56"/>
      <c r="D60" s="56"/>
      <c r="E60" s="283"/>
      <c r="F60" s="56"/>
      <c r="G60" s="56"/>
      <c r="H60" s="246"/>
      <c r="I60" s="57" t="s">
        <v>33</v>
      </c>
    </row>
    <row r="61" spans="1:9">
      <c r="A61" s="55" t="s">
        <v>34</v>
      </c>
      <c r="B61" s="56"/>
      <c r="C61" s="56"/>
      <c r="D61" s="56"/>
      <c r="E61" s="56"/>
      <c r="F61" s="56"/>
      <c r="G61" s="67">
        <v>0.1</v>
      </c>
      <c r="H61" s="248">
        <f>IFERROR(SUM(H60*G61),0)</f>
        <v>0</v>
      </c>
      <c r="I61" s="57"/>
    </row>
    <row r="62" spans="1:9">
      <c r="A62" s="55"/>
      <c r="B62" s="56"/>
      <c r="C62" s="56"/>
      <c r="D62" s="56"/>
      <c r="E62" s="56"/>
      <c r="F62" s="56"/>
      <c r="G62" s="56"/>
      <c r="H62" s="56"/>
      <c r="I62" s="57"/>
    </row>
    <row r="63" spans="1:9">
      <c r="A63" s="55"/>
      <c r="B63" s="56"/>
      <c r="C63" s="56"/>
      <c r="D63" s="56"/>
      <c r="E63" s="319" t="s">
        <v>79</v>
      </c>
      <c r="F63" s="320"/>
      <c r="G63" s="320"/>
      <c r="H63" s="320"/>
      <c r="I63" s="249">
        <f>SUM(H60:H61)</f>
        <v>0</v>
      </c>
    </row>
    <row r="64" spans="1:9">
      <c r="A64" s="55"/>
      <c r="B64" s="56"/>
      <c r="C64" s="56"/>
      <c r="D64" s="56"/>
      <c r="E64" s="56"/>
      <c r="F64" s="56"/>
      <c r="G64" s="56"/>
      <c r="H64" s="56"/>
      <c r="I64" s="57"/>
    </row>
    <row r="65" spans="1:17">
      <c r="A65" s="423" t="s">
        <v>10</v>
      </c>
      <c r="B65" s="433"/>
      <c r="C65" s="433"/>
      <c r="D65" s="433"/>
      <c r="E65" s="433"/>
      <c r="F65" s="435"/>
      <c r="G65" s="433"/>
      <c r="H65" s="433"/>
      <c r="I65" s="434"/>
    </row>
    <row r="66" spans="1:17" ht="7" customHeight="1">
      <c r="A66" s="58"/>
      <c r="B66" s="59"/>
      <c r="C66" s="59"/>
      <c r="D66" s="59"/>
      <c r="E66" s="59"/>
      <c r="F66" s="68"/>
      <c r="G66" s="59"/>
      <c r="H66" s="59"/>
      <c r="I66" s="60"/>
    </row>
    <row r="67" spans="1:17">
      <c r="A67" s="55"/>
      <c r="B67" s="56"/>
      <c r="C67" s="56"/>
      <c r="D67" s="56"/>
      <c r="E67" s="56"/>
      <c r="F67" s="68" t="s">
        <v>11</v>
      </c>
      <c r="G67" s="56"/>
      <c r="H67" s="56"/>
      <c r="I67" s="57"/>
    </row>
    <row r="68" spans="1:17">
      <c r="A68" s="55" t="s">
        <v>12</v>
      </c>
      <c r="B68" s="56"/>
      <c r="C68" s="56"/>
      <c r="D68" s="56"/>
      <c r="E68" s="56"/>
      <c r="F68" s="266"/>
      <c r="G68" s="265"/>
      <c r="H68" s="250">
        <f>SUM(G68*F68)</f>
        <v>0</v>
      </c>
      <c r="I68" s="57"/>
    </row>
    <row r="69" spans="1:17">
      <c r="A69" s="55" t="s">
        <v>13</v>
      </c>
      <c r="B69" s="56"/>
      <c r="C69" s="56"/>
      <c r="D69" s="56"/>
      <c r="E69" s="56"/>
      <c r="F69" s="274"/>
      <c r="G69" s="246"/>
      <c r="H69" s="250">
        <f>SUM(G69*F69)</f>
        <v>0</v>
      </c>
      <c r="I69" s="57"/>
    </row>
    <row r="70" spans="1:17">
      <c r="A70" s="55" t="s">
        <v>51</v>
      </c>
      <c r="B70" s="56"/>
      <c r="C70" s="56"/>
      <c r="D70" s="56"/>
      <c r="E70" s="56"/>
      <c r="F70" s="69"/>
      <c r="G70" s="66"/>
      <c r="H70" s="267"/>
      <c r="I70" s="57"/>
    </row>
    <row r="71" spans="1:17">
      <c r="A71" s="55"/>
      <c r="B71" s="56"/>
      <c r="C71" s="56"/>
      <c r="D71" s="56"/>
      <c r="E71" s="56"/>
      <c r="F71" s="69"/>
      <c r="G71" s="66"/>
      <c r="H71" s="239"/>
      <c r="I71" s="57"/>
    </row>
    <row r="72" spans="1:17">
      <c r="A72" s="315" t="s">
        <v>250</v>
      </c>
      <c r="B72" s="316"/>
      <c r="C72" s="56"/>
      <c r="D72" s="56"/>
      <c r="E72" s="56"/>
      <c r="F72" s="56"/>
      <c r="G72" s="56"/>
      <c r="H72" s="251" t="str">
        <f>IF(H46&gt;0,10000,"")</f>
        <v/>
      </c>
      <c r="I72" s="57"/>
    </row>
    <row r="73" spans="1:17">
      <c r="A73" s="55" t="s">
        <v>251</v>
      </c>
      <c r="B73" s="56"/>
      <c r="C73" s="56"/>
      <c r="D73" s="56"/>
      <c r="E73" s="56"/>
      <c r="F73" s="56"/>
      <c r="G73" s="56"/>
      <c r="H73" s="240"/>
      <c r="I73" s="57"/>
    </row>
    <row r="74" spans="1:17">
      <c r="A74" s="55" t="s">
        <v>252</v>
      </c>
      <c r="B74" s="56"/>
      <c r="C74" s="56"/>
      <c r="D74" s="56"/>
      <c r="E74" s="56"/>
      <c r="F74" s="56"/>
      <c r="G74" s="56"/>
      <c r="H74" s="240"/>
      <c r="I74" s="57"/>
    </row>
    <row r="75" spans="1:17">
      <c r="A75" s="55" t="s">
        <v>253</v>
      </c>
      <c r="B75" s="56"/>
      <c r="C75" s="56"/>
      <c r="D75" s="56"/>
      <c r="E75" s="56"/>
      <c r="F75" s="56"/>
      <c r="G75" s="56"/>
      <c r="H75" s="240"/>
      <c r="I75" s="57"/>
    </row>
    <row r="76" spans="1:17">
      <c r="A76" s="55" t="s">
        <v>254</v>
      </c>
      <c r="B76" s="56"/>
      <c r="C76" s="56"/>
      <c r="D76" s="56"/>
      <c r="E76" s="56"/>
      <c r="F76" s="56"/>
      <c r="G76" s="56"/>
      <c r="H76" s="240"/>
      <c r="I76" s="57"/>
    </row>
    <row r="77" spans="1:17">
      <c r="A77" s="55" t="s">
        <v>255</v>
      </c>
      <c r="B77" s="56"/>
      <c r="C77" s="56"/>
      <c r="D77" s="56"/>
      <c r="E77" s="56"/>
      <c r="F77" s="56"/>
      <c r="G77" s="56"/>
      <c r="H77" s="240"/>
      <c r="I77" s="57"/>
    </row>
    <row r="78" spans="1:17">
      <c r="A78" s="55" t="s">
        <v>256</v>
      </c>
      <c r="B78" s="56"/>
      <c r="C78" s="56"/>
      <c r="D78" s="56"/>
      <c r="E78" s="56"/>
      <c r="F78" s="56"/>
      <c r="G78" s="56"/>
      <c r="H78" s="240"/>
      <c r="I78" s="57"/>
    </row>
    <row r="79" spans="1:17">
      <c r="A79" s="55" t="s">
        <v>257</v>
      </c>
      <c r="B79" s="56"/>
      <c r="C79" s="56"/>
      <c r="D79" s="56"/>
      <c r="E79" s="56"/>
      <c r="F79" s="56"/>
      <c r="G79" s="56"/>
      <c r="H79" s="240"/>
      <c r="I79" s="57"/>
    </row>
    <row r="80" spans="1:17">
      <c r="A80" s="317" t="s">
        <v>258</v>
      </c>
      <c r="B80" s="318"/>
      <c r="C80" s="318"/>
      <c r="D80" s="318"/>
      <c r="E80" s="318"/>
      <c r="F80" s="318"/>
      <c r="G80" s="56"/>
      <c r="H80" s="240"/>
      <c r="I80" s="57"/>
      <c r="P80" s="15"/>
      <c r="Q80" s="241"/>
    </row>
    <row r="81" spans="1:17">
      <c r="A81" s="55"/>
      <c r="B81" s="56"/>
      <c r="C81" s="56"/>
      <c r="D81" s="56"/>
      <c r="E81" s="56"/>
      <c r="F81" s="69"/>
      <c r="G81" s="70"/>
      <c r="H81" s="70"/>
      <c r="I81" s="57"/>
      <c r="P81" s="15"/>
      <c r="Q81" s="241"/>
    </row>
    <row r="82" spans="1:17">
      <c r="A82" s="436" t="s">
        <v>42</v>
      </c>
      <c r="B82" s="424"/>
      <c r="C82" s="424"/>
      <c r="D82" s="424"/>
      <c r="E82" s="424"/>
      <c r="F82" s="437"/>
      <c r="G82" s="438"/>
      <c r="H82" s="438"/>
      <c r="I82" s="428"/>
      <c r="P82" s="15"/>
      <c r="Q82" s="241"/>
    </row>
    <row r="83" spans="1:17" ht="6.5" customHeight="1">
      <c r="A83" s="71"/>
      <c r="B83" s="56"/>
      <c r="C83" s="56"/>
      <c r="D83" s="56"/>
      <c r="E83" s="56"/>
      <c r="F83" s="69"/>
      <c r="G83" s="70"/>
      <c r="H83" s="70"/>
      <c r="I83" s="57"/>
    </row>
    <row r="84" spans="1:17">
      <c r="A84" s="71" t="s">
        <v>66</v>
      </c>
      <c r="B84" s="56"/>
      <c r="C84" s="56"/>
      <c r="D84" s="56"/>
      <c r="E84" s="56"/>
      <c r="F84" s="69"/>
      <c r="G84" s="70"/>
      <c r="H84" s="70"/>
      <c r="I84" s="57"/>
    </row>
    <row r="85" spans="1:17">
      <c r="A85" s="55" t="s">
        <v>43</v>
      </c>
      <c r="B85" s="56"/>
      <c r="C85" s="56"/>
      <c r="D85" s="56"/>
      <c r="E85" s="56"/>
      <c r="F85" s="69"/>
      <c r="G85" s="70"/>
      <c r="H85" s="252"/>
      <c r="I85" s="57"/>
    </row>
    <row r="86" spans="1:17">
      <c r="A86" s="55" t="s">
        <v>56</v>
      </c>
      <c r="B86" s="56"/>
      <c r="C86" s="56"/>
      <c r="D86" s="56"/>
      <c r="E86" s="56"/>
      <c r="F86" s="69"/>
      <c r="G86" s="70"/>
      <c r="H86" s="252"/>
      <c r="I86" s="57"/>
    </row>
    <row r="87" spans="1:17">
      <c r="A87" s="72" t="s">
        <v>72</v>
      </c>
      <c r="B87" s="56"/>
      <c r="C87" s="56"/>
      <c r="D87" s="56"/>
      <c r="E87" s="56"/>
      <c r="F87" s="69"/>
      <c r="G87" s="70"/>
      <c r="H87" s="252"/>
      <c r="I87" s="57"/>
    </row>
    <row r="88" spans="1:17">
      <c r="A88" s="72" t="s">
        <v>52</v>
      </c>
      <c r="B88" s="56"/>
      <c r="C88" s="56"/>
      <c r="D88" s="56"/>
      <c r="E88" s="56"/>
      <c r="F88" s="69"/>
      <c r="G88" s="70"/>
      <c r="H88" s="252"/>
      <c r="I88" s="57"/>
    </row>
    <row r="89" spans="1:17">
      <c r="A89" s="72" t="s">
        <v>53</v>
      </c>
      <c r="B89" s="56"/>
      <c r="C89" s="56"/>
      <c r="D89" s="56"/>
      <c r="E89" s="56"/>
      <c r="F89" s="69"/>
      <c r="G89" s="70"/>
      <c r="H89" s="252"/>
      <c r="I89" s="57"/>
    </row>
    <row r="90" spans="1:17">
      <c r="A90" s="72" t="s">
        <v>54</v>
      </c>
      <c r="B90" s="56"/>
      <c r="C90" s="56"/>
      <c r="D90" s="56"/>
      <c r="E90" s="56"/>
      <c r="F90" s="69"/>
      <c r="G90" s="70"/>
      <c r="H90" s="252"/>
      <c r="I90" s="57"/>
    </row>
    <row r="91" spans="1:17">
      <c r="A91" s="72" t="s">
        <v>55</v>
      </c>
      <c r="B91" s="56"/>
      <c r="C91" s="56"/>
      <c r="D91" s="56"/>
      <c r="E91" s="56"/>
      <c r="F91" s="69"/>
      <c r="G91" s="70"/>
      <c r="H91" s="252"/>
      <c r="I91" s="57"/>
    </row>
    <row r="92" spans="1:17">
      <c r="A92" s="72" t="s">
        <v>74</v>
      </c>
      <c r="B92" s="56"/>
      <c r="C92" s="56"/>
      <c r="D92" s="56"/>
      <c r="E92" s="56"/>
      <c r="F92" s="69"/>
      <c r="G92" s="70"/>
      <c r="H92" s="252"/>
      <c r="I92" s="57"/>
    </row>
    <row r="93" spans="1:17">
      <c r="A93" s="72" t="s">
        <v>73</v>
      </c>
      <c r="B93" s="56"/>
      <c r="C93" s="56"/>
      <c r="D93" s="56"/>
      <c r="E93" s="56"/>
      <c r="F93" s="69"/>
      <c r="G93" s="70"/>
      <c r="H93" s="252"/>
      <c r="I93" s="57"/>
    </row>
    <row r="94" spans="1:17">
      <c r="A94" s="64" t="s">
        <v>75</v>
      </c>
      <c r="B94" s="56"/>
      <c r="C94" s="56"/>
      <c r="D94" s="56"/>
      <c r="E94" s="56"/>
      <c r="F94" s="69"/>
      <c r="G94" s="70"/>
      <c r="H94" s="252"/>
      <c r="I94" s="57"/>
    </row>
    <row r="95" spans="1:17">
      <c r="A95" s="64" t="s">
        <v>76</v>
      </c>
      <c r="B95" s="56"/>
      <c r="C95" s="56"/>
      <c r="D95" s="56"/>
      <c r="E95" s="56"/>
      <c r="F95" s="69"/>
      <c r="G95" s="70"/>
      <c r="H95" s="252"/>
      <c r="I95" s="57"/>
    </row>
    <row r="96" spans="1:17">
      <c r="A96" s="72" t="s">
        <v>97</v>
      </c>
      <c r="B96" s="56"/>
      <c r="C96" s="56"/>
      <c r="D96" s="56"/>
      <c r="E96" s="56"/>
      <c r="F96" s="69"/>
      <c r="G96" s="70"/>
      <c r="H96" s="252"/>
      <c r="I96" s="57"/>
    </row>
    <row r="97" spans="1:9">
      <c r="A97" s="72" t="s">
        <v>98</v>
      </c>
      <c r="B97" s="56"/>
      <c r="C97" s="56"/>
      <c r="D97" s="56"/>
      <c r="E97" s="56"/>
      <c r="F97" s="69"/>
      <c r="G97" s="70"/>
      <c r="H97" s="252"/>
      <c r="I97" s="57"/>
    </row>
    <row r="98" spans="1:9">
      <c r="A98" s="72" t="s">
        <v>99</v>
      </c>
      <c r="B98" s="56"/>
      <c r="C98" s="56"/>
      <c r="D98" s="56"/>
      <c r="E98" s="56"/>
      <c r="F98" s="69"/>
      <c r="G98" s="70"/>
      <c r="H98" s="252"/>
      <c r="I98" s="57"/>
    </row>
    <row r="99" spans="1:9">
      <c r="A99" s="72" t="s">
        <v>67</v>
      </c>
      <c r="B99" s="56"/>
      <c r="C99" s="56"/>
      <c r="D99" s="56"/>
      <c r="E99" s="56"/>
      <c r="F99" s="69"/>
      <c r="G99" s="70"/>
      <c r="H99" s="252"/>
      <c r="I99" s="57"/>
    </row>
    <row r="100" spans="1:9">
      <c r="A100" s="72"/>
      <c r="B100" s="56"/>
      <c r="C100" s="56"/>
      <c r="D100" s="56"/>
      <c r="E100" s="56"/>
      <c r="F100" s="69"/>
      <c r="G100" s="70"/>
      <c r="H100" s="253"/>
      <c r="I100" s="57"/>
    </row>
    <row r="101" spans="1:9">
      <c r="A101" s="73" t="s">
        <v>65</v>
      </c>
      <c r="B101" s="56"/>
      <c r="C101" s="56"/>
      <c r="D101" s="56"/>
      <c r="E101" s="56"/>
      <c r="F101" s="69"/>
      <c r="G101" s="70"/>
      <c r="H101" s="240"/>
      <c r="I101" s="57"/>
    </row>
    <row r="102" spans="1:9" ht="14.5" customHeight="1">
      <c r="A102" s="342" t="s">
        <v>68</v>
      </c>
      <c r="B102" s="343"/>
      <c r="C102" s="343"/>
      <c r="D102" s="343"/>
      <c r="E102" s="343"/>
      <c r="F102" s="343"/>
      <c r="G102" s="70"/>
      <c r="H102" s="252"/>
      <c r="I102" s="57"/>
    </row>
    <row r="103" spans="1:9">
      <c r="A103" s="342" t="s">
        <v>70</v>
      </c>
      <c r="B103" s="343"/>
      <c r="C103" s="343"/>
      <c r="D103" s="343"/>
      <c r="E103" s="343"/>
      <c r="F103" s="69"/>
      <c r="G103" s="70"/>
      <c r="H103" s="252"/>
      <c r="I103" s="57"/>
    </row>
    <row r="104" spans="1:9">
      <c r="A104" s="342" t="s">
        <v>71</v>
      </c>
      <c r="B104" s="343"/>
      <c r="C104" s="343"/>
      <c r="D104" s="343"/>
      <c r="E104" s="343"/>
      <c r="F104" s="69"/>
      <c r="G104" s="70"/>
      <c r="H104" s="252"/>
      <c r="I104" s="57"/>
    </row>
    <row r="105" spans="1:9" ht="14.5" customHeight="1">
      <c r="A105" s="74" t="s">
        <v>69</v>
      </c>
      <c r="B105" s="66"/>
      <c r="C105" s="66"/>
      <c r="D105" s="66"/>
      <c r="E105" s="66"/>
      <c r="F105" s="69"/>
      <c r="G105" s="70"/>
      <c r="H105" s="252"/>
      <c r="I105" s="57"/>
    </row>
    <row r="106" spans="1:9">
      <c r="A106" s="74" t="s">
        <v>58</v>
      </c>
      <c r="B106" s="284"/>
      <c r="C106" s="284"/>
      <c r="D106" s="284"/>
      <c r="E106" s="284"/>
      <c r="F106" s="69"/>
      <c r="G106" s="70"/>
      <c r="H106" s="252"/>
      <c r="I106" s="57"/>
    </row>
    <row r="107" spans="1:9">
      <c r="A107" s="74" t="s">
        <v>57</v>
      </c>
      <c r="B107" s="56"/>
      <c r="C107" s="56"/>
      <c r="D107" s="56"/>
      <c r="E107" s="56"/>
      <c r="F107" s="69"/>
      <c r="G107" s="70"/>
      <c r="H107" s="252"/>
      <c r="I107" s="57"/>
    </row>
    <row r="108" spans="1:9">
      <c r="A108" s="74" t="s">
        <v>59</v>
      </c>
      <c r="B108" s="56"/>
      <c r="C108" s="56"/>
      <c r="D108" s="56"/>
      <c r="E108" s="56"/>
      <c r="F108" s="69"/>
      <c r="G108" s="70"/>
      <c r="H108" s="252"/>
      <c r="I108" s="57"/>
    </row>
    <row r="109" spans="1:9">
      <c r="A109" s="74" t="s">
        <v>60</v>
      </c>
      <c r="B109" s="56"/>
      <c r="C109" s="56"/>
      <c r="D109" s="56"/>
      <c r="E109" s="56"/>
      <c r="F109" s="69"/>
      <c r="G109" s="70"/>
      <c r="H109" s="252"/>
      <c r="I109" s="57"/>
    </row>
    <row r="110" spans="1:9">
      <c r="A110" s="74" t="s">
        <v>61</v>
      </c>
      <c r="B110" s="56"/>
      <c r="C110" s="56"/>
      <c r="D110" s="56"/>
      <c r="E110" s="56"/>
      <c r="F110" s="69"/>
      <c r="G110" s="70"/>
      <c r="H110" s="252"/>
      <c r="I110" s="57"/>
    </row>
    <row r="111" spans="1:9">
      <c r="A111" s="74" t="s">
        <v>62</v>
      </c>
      <c r="B111" s="56"/>
      <c r="C111" s="56"/>
      <c r="D111" s="56"/>
      <c r="E111" s="56"/>
      <c r="F111" s="69"/>
      <c r="G111" s="70"/>
      <c r="H111" s="252"/>
      <c r="I111" s="57"/>
    </row>
    <row r="112" spans="1:9">
      <c r="A112" s="74" t="s">
        <v>63</v>
      </c>
      <c r="B112" s="56"/>
      <c r="C112" s="56"/>
      <c r="D112" s="56"/>
      <c r="E112" s="56"/>
      <c r="F112" s="69"/>
      <c r="G112" s="70"/>
      <c r="H112" s="252"/>
      <c r="I112" s="57"/>
    </row>
    <row r="113" spans="1:9">
      <c r="A113" s="74" t="s">
        <v>64</v>
      </c>
      <c r="B113" s="56"/>
      <c r="C113" s="56"/>
      <c r="D113" s="56"/>
      <c r="E113" s="56"/>
      <c r="F113" s="69"/>
      <c r="G113" s="70"/>
      <c r="H113" s="252"/>
      <c r="I113" s="57"/>
    </row>
    <row r="114" spans="1:9">
      <c r="A114" s="72" t="s">
        <v>100</v>
      </c>
      <c r="B114" s="56"/>
      <c r="C114" s="56"/>
      <c r="D114" s="56"/>
      <c r="E114" s="56"/>
      <c r="F114" s="69"/>
      <c r="G114" s="70"/>
      <c r="H114" s="252"/>
      <c r="I114" s="57"/>
    </row>
    <row r="115" spans="1:9">
      <c r="A115" s="72" t="s">
        <v>67</v>
      </c>
      <c r="B115" s="56"/>
      <c r="C115" s="56"/>
      <c r="D115" s="56"/>
      <c r="E115" s="56"/>
      <c r="F115" s="69"/>
      <c r="G115" s="70"/>
      <c r="H115" s="252"/>
      <c r="I115" s="57"/>
    </row>
    <row r="116" spans="1:9">
      <c r="A116" s="72" t="s">
        <v>67</v>
      </c>
      <c r="B116" s="56"/>
      <c r="C116" s="56"/>
      <c r="D116" s="56"/>
      <c r="E116" s="56"/>
      <c r="F116" s="69"/>
      <c r="G116" s="70"/>
      <c r="H116" s="252"/>
      <c r="I116" s="57"/>
    </row>
    <row r="117" spans="1:9">
      <c r="A117" s="72" t="s">
        <v>67</v>
      </c>
      <c r="B117" s="56"/>
      <c r="C117" s="56"/>
      <c r="D117" s="56"/>
      <c r="E117" s="56"/>
      <c r="F117" s="69"/>
      <c r="G117" s="70"/>
      <c r="H117" s="252"/>
      <c r="I117" s="57"/>
    </row>
    <row r="118" spans="1:9">
      <c r="A118" s="74"/>
      <c r="B118" s="56"/>
      <c r="C118" s="56"/>
      <c r="D118" s="56"/>
      <c r="E118" s="56"/>
      <c r="F118" s="69"/>
      <c r="G118" s="70"/>
      <c r="H118" s="240"/>
      <c r="I118" s="57"/>
    </row>
    <row r="119" spans="1:9">
      <c r="A119" s="440" t="s">
        <v>44</v>
      </c>
      <c r="B119" s="441"/>
      <c r="C119" s="441"/>
      <c r="D119" s="441"/>
      <c r="E119" s="441"/>
      <c r="F119" s="441"/>
      <c r="G119" s="441"/>
      <c r="H119" s="442"/>
      <c r="I119" s="443"/>
    </row>
    <row r="120" spans="1:9" ht="9" customHeight="1">
      <c r="A120" s="75"/>
      <c r="B120" s="66"/>
      <c r="C120" s="66"/>
      <c r="D120" s="66"/>
      <c r="E120" s="66"/>
      <c r="F120" s="66"/>
      <c r="G120" s="66"/>
      <c r="H120" s="253"/>
      <c r="I120" s="76"/>
    </row>
    <row r="121" spans="1:9">
      <c r="A121" s="77" t="s">
        <v>45</v>
      </c>
      <c r="B121" s="66"/>
      <c r="C121" s="66"/>
      <c r="D121" s="66"/>
      <c r="E121" s="66"/>
      <c r="F121" s="66"/>
      <c r="G121" s="66"/>
      <c r="H121" s="458"/>
      <c r="I121" s="76"/>
    </row>
    <row r="122" spans="1:9">
      <c r="A122" s="77" t="s">
        <v>46</v>
      </c>
      <c r="B122" s="66"/>
      <c r="C122" s="66"/>
      <c r="D122" s="66"/>
      <c r="E122" s="66"/>
      <c r="F122" s="66"/>
      <c r="G122" s="66"/>
      <c r="H122" s="439"/>
      <c r="I122" s="76"/>
    </row>
    <row r="123" spans="1:9">
      <c r="A123" s="55" t="s">
        <v>14</v>
      </c>
      <c r="B123" s="56"/>
      <c r="C123" s="56"/>
      <c r="D123" s="56"/>
      <c r="E123" s="56"/>
      <c r="F123" s="56"/>
      <c r="G123" s="56"/>
      <c r="H123" s="246"/>
      <c r="I123" s="57"/>
    </row>
    <row r="124" spans="1:9">
      <c r="A124" s="55" t="s">
        <v>15</v>
      </c>
      <c r="B124" s="56"/>
      <c r="C124" s="56"/>
      <c r="D124" s="56"/>
      <c r="E124" s="56"/>
      <c r="F124" s="56"/>
      <c r="G124" s="56"/>
      <c r="H124" s="246"/>
      <c r="I124" s="57"/>
    </row>
    <row r="125" spans="1:9">
      <c r="A125" s="55"/>
      <c r="B125" s="56"/>
      <c r="C125" s="56"/>
      <c r="D125" s="56"/>
      <c r="E125" s="56"/>
      <c r="F125" s="56"/>
      <c r="G125" s="56"/>
      <c r="H125" s="56"/>
      <c r="I125" s="57"/>
    </row>
    <row r="126" spans="1:9">
      <c r="A126" s="340" t="s">
        <v>16</v>
      </c>
      <c r="B126" s="319"/>
      <c r="C126" s="319"/>
      <c r="D126" s="319"/>
      <c r="E126" s="319"/>
      <c r="F126" s="319"/>
      <c r="G126" s="319"/>
      <c r="H126" s="341"/>
      <c r="I126" s="249">
        <f>SUM(H68:H124)</f>
        <v>0</v>
      </c>
    </row>
    <row r="127" spans="1:9" ht="15" thickBot="1">
      <c r="A127" s="285"/>
      <c r="B127" s="286"/>
      <c r="C127" s="286"/>
      <c r="D127" s="286"/>
      <c r="E127" s="286"/>
      <c r="F127" s="286"/>
      <c r="G127" s="286"/>
      <c r="H127" s="286"/>
      <c r="I127" s="255"/>
    </row>
    <row r="128" spans="1:9" ht="15" thickBot="1">
      <c r="A128" s="80"/>
      <c r="B128" s="81"/>
      <c r="C128" s="81"/>
      <c r="D128" s="81"/>
      <c r="E128" s="350" t="s">
        <v>35</v>
      </c>
      <c r="F128" s="351"/>
      <c r="G128" s="351"/>
      <c r="H128" s="351"/>
      <c r="I128" s="256">
        <f>SUM(I56:I126)</f>
        <v>0</v>
      </c>
    </row>
    <row r="129" spans="1:17" ht="15" thickBot="1"/>
    <row r="130" spans="1:17" ht="7" customHeight="1">
      <c r="A130" s="84"/>
      <c r="B130" s="85"/>
      <c r="C130" s="85"/>
      <c r="D130" s="85"/>
      <c r="E130" s="85"/>
      <c r="F130" s="85"/>
      <c r="G130" s="85"/>
      <c r="H130" s="85"/>
      <c r="I130" s="86"/>
      <c r="J130" s="31"/>
    </row>
    <row r="131" spans="1:17">
      <c r="A131" s="352" t="s">
        <v>36</v>
      </c>
      <c r="B131" s="353"/>
      <c r="C131" s="353"/>
      <c r="D131" s="353"/>
      <c r="E131" s="353"/>
      <c r="F131" s="353"/>
      <c r="G131" s="353"/>
      <c r="H131" s="353"/>
      <c r="I131" s="354"/>
      <c r="J131" s="31"/>
    </row>
    <row r="132" spans="1:17">
      <c r="A132" s="87"/>
      <c r="B132" s="14"/>
      <c r="C132" s="14"/>
      <c r="D132" s="14"/>
      <c r="E132" s="14"/>
      <c r="F132" s="14"/>
      <c r="G132" s="14"/>
      <c r="H132" s="14"/>
      <c r="I132" s="88"/>
      <c r="J132" s="31"/>
    </row>
    <row r="133" spans="1:17">
      <c r="A133" s="305"/>
      <c r="B133" s="14"/>
      <c r="C133" s="14"/>
      <c r="D133" s="14"/>
      <c r="E133" s="14" t="s">
        <v>17</v>
      </c>
      <c r="F133" s="305"/>
      <c r="G133" s="14"/>
      <c r="H133" s="246"/>
      <c r="I133" s="88"/>
      <c r="J133" s="337"/>
      <c r="K133" s="337"/>
      <c r="L133" s="337"/>
      <c r="M133" s="337"/>
      <c r="N133" s="337"/>
      <c r="O133" s="337"/>
      <c r="P133" s="337"/>
      <c r="Q133" s="337"/>
    </row>
    <row r="134" spans="1:17">
      <c r="A134" s="305"/>
      <c r="B134" s="14"/>
      <c r="C134" s="14"/>
      <c r="D134" s="14"/>
      <c r="E134" s="14" t="s">
        <v>18</v>
      </c>
      <c r="F134" s="305"/>
      <c r="G134" s="14"/>
      <c r="H134" s="275"/>
      <c r="I134" s="88"/>
      <c r="J134" s="31"/>
    </row>
    <row r="135" spans="1:17">
      <c r="A135" s="87"/>
      <c r="B135" s="14"/>
      <c r="C135" s="14"/>
      <c r="D135" s="14"/>
      <c r="E135" s="14"/>
      <c r="F135" s="14"/>
      <c r="G135" s="14"/>
      <c r="H135" s="14"/>
      <c r="I135" s="88"/>
      <c r="J135" s="31"/>
    </row>
    <row r="136" spans="1:17">
      <c r="A136" s="338" t="s">
        <v>107</v>
      </c>
      <c r="B136" s="339"/>
      <c r="C136" s="339"/>
      <c r="D136" s="339"/>
      <c r="E136" s="339"/>
      <c r="F136" s="51"/>
      <c r="G136" s="51"/>
      <c r="H136" s="34"/>
      <c r="I136" s="90"/>
      <c r="J136" s="31"/>
    </row>
    <row r="137" spans="1:17" ht="8" customHeight="1">
      <c r="A137" s="91"/>
      <c r="B137" s="37"/>
      <c r="C137" s="37"/>
      <c r="D137" s="37"/>
      <c r="E137" s="37"/>
      <c r="F137" s="37"/>
      <c r="G137" s="37"/>
      <c r="H137" s="37"/>
      <c r="I137" s="92"/>
      <c r="J137" s="31"/>
    </row>
    <row r="138" spans="1:17" ht="18.5">
      <c r="A138" s="363">
        <f>H46</f>
        <v>0</v>
      </c>
      <c r="B138" s="364"/>
      <c r="C138" s="302" t="s">
        <v>37</v>
      </c>
      <c r="D138" s="115"/>
      <c r="E138" s="296">
        <v>0.7</v>
      </c>
      <c r="F138" s="38" t="s">
        <v>38</v>
      </c>
      <c r="G138" s="40"/>
      <c r="H138" s="288">
        <f>SUM(A138*E138)</f>
        <v>0</v>
      </c>
      <c r="I138" s="92"/>
      <c r="J138" s="31"/>
    </row>
    <row r="139" spans="1:17">
      <c r="A139" s="355" t="s">
        <v>108</v>
      </c>
      <c r="B139" s="356"/>
      <c r="C139" s="37"/>
      <c r="D139" s="37"/>
      <c r="E139" s="38" t="s">
        <v>105</v>
      </c>
      <c r="F139" s="37"/>
      <c r="G139" s="37"/>
      <c r="H139" s="79"/>
      <c r="I139" s="92"/>
      <c r="J139" s="31"/>
    </row>
    <row r="140" spans="1:17" ht="11" customHeight="1">
      <c r="A140" s="94"/>
      <c r="B140" s="37"/>
      <c r="C140" s="37"/>
      <c r="D140" s="37"/>
      <c r="E140" s="37"/>
      <c r="F140" s="37"/>
      <c r="G140" s="37"/>
      <c r="H140" s="37"/>
      <c r="I140" s="92"/>
      <c r="J140" s="31"/>
    </row>
    <row r="141" spans="1:17">
      <c r="A141" s="338" t="s">
        <v>263</v>
      </c>
      <c r="B141" s="339"/>
      <c r="C141" s="339"/>
      <c r="D141" s="339"/>
      <c r="E141" s="339"/>
      <c r="F141" s="35"/>
      <c r="G141" s="36"/>
      <c r="H141" s="34"/>
      <c r="I141" s="90"/>
      <c r="J141" s="31"/>
    </row>
    <row r="142" spans="1:17" ht="7" customHeight="1" thickBot="1">
      <c r="A142" s="96"/>
      <c r="B142" s="39"/>
      <c r="C142" s="39"/>
      <c r="D142" s="39"/>
      <c r="E142" s="39"/>
      <c r="F142" s="41"/>
      <c r="G142" s="42"/>
      <c r="H142" s="37"/>
      <c r="I142" s="92"/>
      <c r="J142" s="31"/>
    </row>
    <row r="143" spans="1:17" ht="21.5" thickBot="1">
      <c r="A143" s="363">
        <f>H138</f>
        <v>0</v>
      </c>
      <c r="B143" s="364"/>
      <c r="C143" s="303" t="s">
        <v>260</v>
      </c>
      <c r="D143" s="291"/>
      <c r="E143" s="42">
        <f>I63</f>
        <v>0</v>
      </c>
      <c r="F143" s="49"/>
      <c r="G143" s="38" t="s">
        <v>38</v>
      </c>
      <c r="H143" s="292">
        <f>SUM(A143+E143)</f>
        <v>0</v>
      </c>
      <c r="I143" s="264">
        <f>SUM(H7*70%)</f>
        <v>0</v>
      </c>
      <c r="J143" s="31"/>
    </row>
    <row r="144" spans="1:17">
      <c r="A144" s="355" t="s">
        <v>274</v>
      </c>
      <c r="B144" s="356"/>
      <c r="C144" s="43"/>
      <c r="D144" s="43"/>
      <c r="E144" s="45" t="s">
        <v>109</v>
      </c>
      <c r="F144" s="49"/>
      <c r="G144" s="38"/>
      <c r="H144" s="79" t="s">
        <v>273</v>
      </c>
      <c r="I144" s="242" t="s">
        <v>261</v>
      </c>
      <c r="J144" s="31"/>
    </row>
    <row r="145" spans="1:10">
      <c r="A145" s="355" t="s">
        <v>275</v>
      </c>
      <c r="B145" s="356"/>
      <c r="C145" s="43"/>
      <c r="D145" s="43"/>
      <c r="E145" s="45"/>
      <c r="F145" s="49"/>
      <c r="G145" s="38"/>
      <c r="H145" s="79"/>
      <c r="I145" s="242" t="s">
        <v>262</v>
      </c>
      <c r="J145" s="31"/>
    </row>
    <row r="146" spans="1:10" ht="7" customHeight="1">
      <c r="A146" s="94"/>
      <c r="B146" s="39"/>
      <c r="C146" s="43"/>
      <c r="D146" s="43"/>
      <c r="E146" s="45"/>
      <c r="F146" s="49"/>
      <c r="G146" s="38"/>
      <c r="H146" s="79"/>
      <c r="I146" s="242"/>
      <c r="J146" s="31"/>
    </row>
    <row r="147" spans="1:10">
      <c r="A147" s="338" t="s">
        <v>270</v>
      </c>
      <c r="B147" s="383"/>
      <c r="C147" s="383"/>
      <c r="D147" s="383"/>
      <c r="E147" s="383"/>
      <c r="F147" s="280"/>
      <c r="G147" s="36"/>
      <c r="H147" s="281"/>
      <c r="I147" s="282"/>
      <c r="J147" s="31"/>
    </row>
    <row r="148" spans="1:10" ht="15" thickBot="1">
      <c r="A148" s="94"/>
      <c r="B148" s="39"/>
      <c r="C148" s="43"/>
      <c r="D148" s="43"/>
      <c r="E148" s="45"/>
      <c r="F148" s="49"/>
      <c r="G148" s="38"/>
      <c r="H148" s="79"/>
      <c r="I148" s="242"/>
      <c r="J148" s="31"/>
    </row>
    <row r="149" spans="1:10" ht="15" thickBot="1">
      <c r="A149" s="363">
        <f>IF(I42 &gt; 70%, 0, IF(I42 &lt; 70%, G42, ""))</f>
        <v>0</v>
      </c>
      <c r="B149" s="364"/>
      <c r="C149" s="43" t="s">
        <v>271</v>
      </c>
      <c r="D149" s="43"/>
      <c r="E149" s="44">
        <v>0.7</v>
      </c>
      <c r="F149" s="49"/>
      <c r="G149" s="38" t="s">
        <v>38</v>
      </c>
      <c r="H149" s="292">
        <f>IF(A149*E149=0,0,IF(A149*E149&gt;0,A149*E149,""))</f>
        <v>0</v>
      </c>
      <c r="I149" s="242"/>
      <c r="J149" s="31"/>
    </row>
    <row r="150" spans="1:10">
      <c r="A150" s="355" t="s">
        <v>277</v>
      </c>
      <c r="B150" s="356"/>
      <c r="C150" s="43"/>
      <c r="D150" s="384" t="s">
        <v>276</v>
      </c>
      <c r="E150" s="384"/>
      <c r="F150" s="384"/>
      <c r="G150" s="38"/>
      <c r="H150" s="79" t="s">
        <v>272</v>
      </c>
      <c r="I150" s="242"/>
      <c r="J150" s="31"/>
    </row>
    <row r="151" spans="1:10" ht="15" thickBot="1">
      <c r="A151" s="355" t="s">
        <v>278</v>
      </c>
      <c r="B151" s="356"/>
      <c r="C151" s="43"/>
      <c r="D151" s="43"/>
      <c r="E151" s="45"/>
      <c r="F151" s="49"/>
      <c r="G151" s="38"/>
      <c r="H151" s="79"/>
      <c r="I151" s="242"/>
      <c r="J151" s="31"/>
    </row>
    <row r="152" spans="1:10" ht="16" thickBot="1">
      <c r="A152" s="94"/>
      <c r="B152" s="37"/>
      <c r="C152" s="37"/>
      <c r="D152" s="37"/>
      <c r="E152" s="386" t="s">
        <v>106</v>
      </c>
      <c r="F152" s="386"/>
      <c r="G152" s="38" t="s">
        <v>38</v>
      </c>
      <c r="H152" s="293">
        <f>SUM(H143+H149)</f>
        <v>0</v>
      </c>
      <c r="I152" s="92"/>
      <c r="J152" s="31"/>
    </row>
    <row r="153" spans="1:10" ht="7.5" customHeight="1">
      <c r="A153" s="94"/>
      <c r="B153" s="37"/>
      <c r="C153" s="37"/>
      <c r="D153" s="37"/>
      <c r="E153" s="37"/>
      <c r="F153" s="37"/>
      <c r="G153" s="37"/>
      <c r="H153" s="37"/>
      <c r="I153" s="92"/>
      <c r="J153" s="31"/>
    </row>
    <row r="154" spans="1:10">
      <c r="A154" s="338" t="s">
        <v>88</v>
      </c>
      <c r="B154" s="339"/>
      <c r="C154" s="339"/>
      <c r="D154" s="339"/>
      <c r="E154" s="339"/>
      <c r="F154" s="339"/>
      <c r="G154" s="52"/>
      <c r="H154" s="52"/>
      <c r="I154" s="95"/>
      <c r="J154" s="31"/>
    </row>
    <row r="155" spans="1:10">
      <c r="A155" s="96"/>
      <c r="B155" s="39"/>
      <c r="C155" s="39"/>
      <c r="D155" s="39"/>
      <c r="E155" s="39"/>
      <c r="F155" s="39"/>
      <c r="G155" s="46"/>
      <c r="H155" s="39"/>
      <c r="I155" s="97"/>
      <c r="J155" s="31"/>
    </row>
    <row r="156" spans="1:10">
      <c r="A156" s="368" t="s">
        <v>39</v>
      </c>
      <c r="B156" s="369"/>
      <c r="C156" s="40"/>
      <c r="D156" s="40"/>
      <c r="E156" s="40"/>
      <c r="F156" s="39"/>
      <c r="G156" s="39"/>
      <c r="H156" s="289">
        <f>((H152*(1+(E158/E163))^(E163*E161))-H152)+(H152*E159)</f>
        <v>0</v>
      </c>
      <c r="I156" s="98"/>
      <c r="J156" s="31"/>
    </row>
    <row r="157" spans="1:10">
      <c r="A157" s="96"/>
      <c r="B157" s="39"/>
      <c r="C157" s="40"/>
      <c r="D157" s="40"/>
      <c r="E157" s="40"/>
      <c r="F157" s="39"/>
      <c r="G157" s="50"/>
      <c r="H157" s="39"/>
      <c r="I157" s="98"/>
      <c r="J157" s="31"/>
    </row>
    <row r="158" spans="1:10">
      <c r="A158" s="360" t="s">
        <v>259</v>
      </c>
      <c r="B158" s="361"/>
      <c r="C158" s="361"/>
      <c r="D158" s="362"/>
      <c r="E158" s="268">
        <v>0.1045</v>
      </c>
      <c r="F158" s="99" t="s">
        <v>89</v>
      </c>
      <c r="G158" s="100" t="s">
        <v>265</v>
      </c>
      <c r="H158" s="99"/>
      <c r="I158" s="98"/>
      <c r="J158" s="31"/>
    </row>
    <row r="159" spans="1:10">
      <c r="A159" s="357" t="s">
        <v>264</v>
      </c>
      <c r="B159" s="358"/>
      <c r="C159" s="358"/>
      <c r="D159" s="359"/>
      <c r="E159" s="269">
        <v>3.3000000000000002E-2</v>
      </c>
      <c r="F159" s="99"/>
      <c r="G159" s="100" t="s">
        <v>94</v>
      </c>
      <c r="H159" s="99"/>
      <c r="I159" s="98"/>
      <c r="J159" s="31"/>
    </row>
    <row r="160" spans="1:10">
      <c r="A160" s="101" t="s">
        <v>90</v>
      </c>
      <c r="B160" s="102"/>
      <c r="C160" s="99"/>
      <c r="D160" s="99"/>
      <c r="E160" s="270">
        <f>H152</f>
        <v>0</v>
      </c>
      <c r="F160" s="99"/>
      <c r="G160" s="103"/>
      <c r="H160" s="99"/>
      <c r="I160" s="98"/>
      <c r="J160" s="31"/>
    </row>
    <row r="161" spans="1:10">
      <c r="A161" s="101" t="s">
        <v>91</v>
      </c>
      <c r="B161" s="102"/>
      <c r="C161" s="99"/>
      <c r="D161" s="99"/>
      <c r="E161" s="271">
        <f>H134/365</f>
        <v>0</v>
      </c>
      <c r="F161" s="99"/>
      <c r="G161" s="103"/>
      <c r="H161" s="99"/>
      <c r="I161" s="98"/>
      <c r="J161" s="31"/>
    </row>
    <row r="162" spans="1:10">
      <c r="A162" s="101" t="s">
        <v>92</v>
      </c>
      <c r="B162" s="102"/>
      <c r="C162" s="99"/>
      <c r="D162" s="99"/>
      <c r="E162" s="272">
        <f>H134/30.4166667</f>
        <v>0</v>
      </c>
      <c r="F162" s="99"/>
      <c r="G162" s="103"/>
      <c r="H162" s="99"/>
      <c r="I162" s="98"/>
      <c r="J162" s="31"/>
    </row>
    <row r="163" spans="1:10">
      <c r="A163" s="101" t="s">
        <v>93</v>
      </c>
      <c r="B163" s="102"/>
      <c r="C163" s="99"/>
      <c r="D163" s="99"/>
      <c r="E163" s="273">
        <v>12</v>
      </c>
      <c r="F163" s="99"/>
      <c r="G163" s="100" t="s">
        <v>95</v>
      </c>
      <c r="H163" s="99"/>
      <c r="I163" s="98"/>
      <c r="J163" s="31"/>
    </row>
    <row r="164" spans="1:10">
      <c r="A164" s="96"/>
      <c r="B164" s="39"/>
      <c r="C164" s="40"/>
      <c r="D164" s="40"/>
      <c r="E164" s="40"/>
      <c r="F164" s="39"/>
      <c r="G164" s="50"/>
      <c r="H164" s="39"/>
      <c r="I164" s="98"/>
      <c r="J164" s="31"/>
    </row>
    <row r="165" spans="1:10">
      <c r="A165" s="89" t="s">
        <v>101</v>
      </c>
      <c r="B165" s="33"/>
      <c r="C165" s="33"/>
      <c r="D165" s="33"/>
      <c r="E165" s="33"/>
      <c r="F165" s="33"/>
      <c r="G165" s="34"/>
      <c r="H165" s="33"/>
      <c r="I165" s="104"/>
      <c r="J165" s="31"/>
    </row>
    <row r="166" spans="1:10" ht="6.5" customHeight="1">
      <c r="A166" s="96"/>
      <c r="B166" s="46"/>
      <c r="C166" s="46"/>
      <c r="D166" s="46"/>
      <c r="E166" s="46"/>
      <c r="F166" s="46"/>
      <c r="G166" s="47"/>
      <c r="H166" s="46"/>
      <c r="I166" s="105"/>
      <c r="J166" s="31"/>
    </row>
    <row r="167" spans="1:10" ht="26">
      <c r="A167" s="93">
        <f>H152</f>
        <v>0</v>
      </c>
      <c r="B167" s="78" t="s">
        <v>40</v>
      </c>
      <c r="C167" s="301">
        <f>H156</f>
        <v>0</v>
      </c>
      <c r="D167" s="126"/>
      <c r="E167" s="297" t="s">
        <v>40</v>
      </c>
      <c r="F167" s="125">
        <f>IF(I42&gt;70%,H51,IF(I42&lt;70%,H51+C42,""))</f>
        <v>0</v>
      </c>
      <c r="G167" s="106" t="s">
        <v>38</v>
      </c>
      <c r="H167" s="290">
        <f>SUM(A167-C167-F167)</f>
        <v>0</v>
      </c>
      <c r="I167" s="105"/>
      <c r="J167" s="31"/>
    </row>
    <row r="168" spans="1:10">
      <c r="A168" s="107" t="s">
        <v>41</v>
      </c>
      <c r="B168" s="48"/>
      <c r="C168" s="298" t="s">
        <v>87</v>
      </c>
      <c r="D168" s="299"/>
      <c r="E168" s="300"/>
      <c r="F168" s="48" t="s">
        <v>269</v>
      </c>
      <c r="G168" s="106"/>
      <c r="H168" s="48" t="s">
        <v>102</v>
      </c>
      <c r="I168" s="105"/>
      <c r="J168" s="31"/>
    </row>
    <row r="169" spans="1:10">
      <c r="A169" s="91"/>
      <c r="B169" s="37"/>
      <c r="C169" s="37"/>
      <c r="D169" s="37"/>
      <c r="E169" s="37"/>
      <c r="F169" s="37"/>
      <c r="G169" s="38"/>
      <c r="H169" s="37"/>
      <c r="I169" s="92"/>
      <c r="J169" s="31"/>
    </row>
    <row r="170" spans="1:10" ht="8" customHeight="1">
      <c r="A170" s="108"/>
      <c r="B170" s="53"/>
      <c r="C170" s="53"/>
      <c r="D170" s="53"/>
      <c r="E170" s="53"/>
      <c r="F170" s="53"/>
      <c r="G170" s="53"/>
      <c r="H170" s="53"/>
      <c r="I170" s="109"/>
      <c r="J170" s="31"/>
    </row>
    <row r="171" spans="1:10">
      <c r="A171" s="110" t="s">
        <v>21</v>
      </c>
      <c r="B171" s="54"/>
      <c r="C171" s="54"/>
      <c r="D171" s="54"/>
      <c r="E171" s="54"/>
      <c r="F171" s="54"/>
      <c r="G171" s="54"/>
      <c r="H171" s="54"/>
      <c r="I171" s="111"/>
      <c r="J171" s="31"/>
    </row>
    <row r="172" spans="1:10" ht="8" customHeight="1">
      <c r="A172" s="112"/>
      <c r="B172" s="53"/>
      <c r="C172" s="53"/>
      <c r="D172" s="53"/>
      <c r="E172" s="53"/>
      <c r="F172" s="53"/>
      <c r="G172" s="53"/>
      <c r="H172" s="53"/>
      <c r="I172" s="109"/>
      <c r="J172" s="31"/>
    </row>
    <row r="173" spans="1:10">
      <c r="A173" s="108" t="s">
        <v>22</v>
      </c>
      <c r="B173" s="53"/>
      <c r="C173" s="53"/>
      <c r="D173" s="53"/>
      <c r="E173" s="53"/>
      <c r="F173" s="53"/>
      <c r="G173" s="53"/>
      <c r="H173" s="444">
        <f>I128-H133-H167</f>
        <v>0</v>
      </c>
      <c r="I173" s="109"/>
      <c r="J173" s="31"/>
    </row>
    <row r="174" spans="1:10">
      <c r="A174" s="108" t="s">
        <v>23</v>
      </c>
      <c r="B174" s="53"/>
      <c r="C174" s="53"/>
      <c r="D174" s="53"/>
      <c r="E174" s="53"/>
      <c r="F174" s="53"/>
      <c r="G174" s="53"/>
      <c r="H174" s="445">
        <v>0.15</v>
      </c>
      <c r="I174" s="109"/>
      <c r="J174" s="31"/>
    </row>
    <row r="175" spans="1:10">
      <c r="A175" s="108" t="s">
        <v>19</v>
      </c>
      <c r="B175" s="53"/>
      <c r="C175" s="53"/>
      <c r="D175" s="53"/>
      <c r="E175" s="53"/>
      <c r="F175" s="53"/>
      <c r="G175" s="53"/>
      <c r="H175" s="446">
        <f>SUM(H173*H174)/365</f>
        <v>0</v>
      </c>
      <c r="I175" s="109"/>
      <c r="J175" s="31"/>
    </row>
    <row r="176" spans="1:10" ht="7.5" customHeight="1">
      <c r="A176" s="108"/>
      <c r="B176" s="53"/>
      <c r="C176" s="53"/>
      <c r="D176" s="53"/>
      <c r="E176" s="53"/>
      <c r="F176" s="53"/>
      <c r="G176" s="53"/>
      <c r="H176" s="53"/>
      <c r="I176" s="109"/>
      <c r="J176" s="31"/>
    </row>
    <row r="177" spans="1:11">
      <c r="A177" s="395" t="s">
        <v>20</v>
      </c>
      <c r="B177" s="396"/>
      <c r="C177" s="396"/>
      <c r="D177" s="396"/>
      <c r="E177" s="396"/>
      <c r="F177" s="396"/>
      <c r="G177" s="396"/>
      <c r="H177" s="396"/>
      <c r="I177" s="447">
        <f>SUM(H175*H134)</f>
        <v>0</v>
      </c>
      <c r="J177" s="31"/>
    </row>
    <row r="178" spans="1:11" ht="15" thickBot="1">
      <c r="A178" s="113"/>
      <c r="B178" s="114"/>
      <c r="C178" s="114"/>
      <c r="D178" s="114"/>
      <c r="E178" s="114"/>
      <c r="F178" s="114"/>
      <c r="G178" s="114"/>
      <c r="H178" s="114"/>
      <c r="I178" s="448"/>
    </row>
    <row r="179" spans="1:11" ht="15" thickBot="1">
      <c r="A179" s="82"/>
      <c r="B179" s="83"/>
      <c r="C179" s="83"/>
      <c r="D179" s="83"/>
      <c r="E179" s="397" t="s">
        <v>80</v>
      </c>
      <c r="F179" s="397"/>
      <c r="G179" s="397"/>
      <c r="H179" s="398"/>
      <c r="I179" s="449">
        <f>I177</f>
        <v>0</v>
      </c>
    </row>
    <row r="180" spans="1:11">
      <c r="A180" s="15"/>
      <c r="B180" s="15"/>
      <c r="C180" s="15"/>
      <c r="D180" s="15"/>
      <c r="E180" s="16"/>
      <c r="F180" s="16"/>
      <c r="G180" s="16"/>
      <c r="H180" s="16"/>
      <c r="I180" s="450"/>
    </row>
    <row r="181" spans="1:11" ht="15" thickBot="1">
      <c r="A181" s="15"/>
      <c r="B181" s="15"/>
      <c r="C181" s="15"/>
      <c r="D181" s="15"/>
      <c r="E181" s="16"/>
      <c r="F181" s="16"/>
      <c r="G181" s="16"/>
      <c r="H181" s="16"/>
      <c r="I181" s="450"/>
    </row>
    <row r="182" spans="1:11" ht="15" thickBot="1">
      <c r="A182" s="24"/>
      <c r="B182" s="25"/>
      <c r="C182" s="25"/>
      <c r="D182" s="25"/>
      <c r="E182" s="25"/>
      <c r="F182" s="365" t="s">
        <v>103</v>
      </c>
      <c r="G182" s="366"/>
      <c r="H182" s="367"/>
      <c r="I182" s="451">
        <f>I34</f>
        <v>0</v>
      </c>
      <c r="J182" s="17"/>
    </row>
    <row r="183" spans="1:11" ht="15" thickBot="1">
      <c r="A183" s="344" t="s">
        <v>84</v>
      </c>
      <c r="B183" s="345"/>
      <c r="C183" s="345"/>
      <c r="D183" s="345"/>
      <c r="E183" s="345"/>
      <c r="F183" s="345"/>
      <c r="G183" s="345"/>
      <c r="H183" s="346"/>
      <c r="I183" s="452">
        <f>I128</f>
        <v>0</v>
      </c>
      <c r="J183" s="17"/>
    </row>
    <row r="184" spans="1:11" ht="15" thickBot="1">
      <c r="A184" s="347" t="s">
        <v>85</v>
      </c>
      <c r="B184" s="348"/>
      <c r="C184" s="348"/>
      <c r="D184" s="348"/>
      <c r="E184" s="348"/>
      <c r="F184" s="348"/>
      <c r="G184" s="348"/>
      <c r="H184" s="349"/>
      <c r="I184" s="453">
        <f>H156</f>
        <v>0</v>
      </c>
      <c r="J184" s="17"/>
    </row>
    <row r="185" spans="1:11" ht="15" thickBot="1">
      <c r="A185" s="347" t="s">
        <v>96</v>
      </c>
      <c r="B185" s="348"/>
      <c r="C185" s="348"/>
      <c r="D185" s="348"/>
      <c r="E185" s="348"/>
      <c r="F185" s="348"/>
      <c r="G185" s="348"/>
      <c r="H185" s="349"/>
      <c r="I185" s="452">
        <f>I179</f>
        <v>0</v>
      </c>
      <c r="J185" s="17"/>
    </row>
    <row r="186" spans="1:11" ht="15" thickBot="1">
      <c r="A186" s="27"/>
      <c r="B186" s="387" t="s">
        <v>81</v>
      </c>
      <c r="C186" s="388"/>
      <c r="D186" s="388"/>
      <c r="E186" s="388"/>
      <c r="F186" s="388"/>
      <c r="G186" s="388"/>
      <c r="H186" s="389"/>
      <c r="I186" s="454">
        <f>SUM(I183:I185)</f>
        <v>0</v>
      </c>
      <c r="J186" s="17"/>
    </row>
    <row r="187" spans="1:11" ht="15" thickBot="1">
      <c r="A187" s="18"/>
      <c r="B187" s="19"/>
      <c r="C187" s="20"/>
      <c r="D187" s="20"/>
      <c r="E187" s="20"/>
      <c r="F187" s="21" t="s">
        <v>86</v>
      </c>
      <c r="G187" s="304">
        <f>IFERROR(SUM(I187/I183),0)</f>
        <v>0</v>
      </c>
      <c r="H187" s="22"/>
      <c r="I187" s="455">
        <f>I182-I183</f>
        <v>0</v>
      </c>
      <c r="J187" s="17"/>
      <c r="K187" s="23"/>
    </row>
    <row r="188" spans="1:11" ht="15" thickBot="1">
      <c r="A188" s="28"/>
      <c r="B188" s="29"/>
      <c r="C188" s="29"/>
      <c r="D188" s="29"/>
      <c r="E188" s="390" t="s">
        <v>82</v>
      </c>
      <c r="F188" s="391"/>
      <c r="G188" s="30">
        <f>IF(I183=0, 0, I188/I183)</f>
        <v>0</v>
      </c>
      <c r="H188" s="30"/>
      <c r="I188" s="456">
        <f>SUM(I187-I184-I185)</f>
        <v>0</v>
      </c>
      <c r="J188" s="17"/>
      <c r="K188" s="23"/>
    </row>
    <row r="189" spans="1:11" ht="15" thickBot="1">
      <c r="A189" s="392" t="s">
        <v>24</v>
      </c>
      <c r="B189" s="393"/>
      <c r="C189" s="393"/>
      <c r="D189" s="393"/>
      <c r="E189" s="393"/>
      <c r="F189" s="394"/>
      <c r="G189" s="26">
        <v>0.15</v>
      </c>
      <c r="H189" s="26"/>
      <c r="I189" s="457">
        <f>SUM(I183*15%)</f>
        <v>0</v>
      </c>
    </row>
    <row r="191" spans="1:11">
      <c r="G191" s="10"/>
      <c r="I191" s="9"/>
    </row>
    <row r="192" spans="1:11">
      <c r="A192" s="385" t="s">
        <v>25</v>
      </c>
      <c r="B192" s="307"/>
      <c r="C192" s="307"/>
      <c r="D192" s="307"/>
      <c r="E192" s="307"/>
      <c r="F192" s="307"/>
      <c r="G192" s="307"/>
      <c r="H192" s="307"/>
      <c r="I192" s="307"/>
    </row>
    <row r="193" spans="1:9">
      <c r="A193" s="385" t="s">
        <v>26</v>
      </c>
      <c r="B193" s="307"/>
      <c r="C193" s="307"/>
      <c r="D193" s="307"/>
      <c r="E193" s="307"/>
      <c r="F193" s="307"/>
      <c r="G193" s="307"/>
      <c r="H193" s="307"/>
      <c r="I193" s="307"/>
    </row>
    <row r="194" spans="1:9">
      <c r="A194" s="385" t="s">
        <v>27</v>
      </c>
      <c r="B194" s="307"/>
      <c r="C194" s="307"/>
      <c r="D194" s="307"/>
      <c r="E194" s="307"/>
      <c r="F194" s="307"/>
      <c r="G194" s="307"/>
      <c r="H194" s="307"/>
      <c r="I194" s="307"/>
    </row>
    <row r="195" spans="1:9">
      <c r="A195" s="385" t="s">
        <v>28</v>
      </c>
      <c r="B195" s="307"/>
      <c r="C195" s="307"/>
      <c r="D195" s="307"/>
      <c r="E195" s="307"/>
      <c r="F195" s="307"/>
      <c r="G195" s="307"/>
      <c r="H195" s="11"/>
      <c r="I195" s="11"/>
    </row>
  </sheetData>
  <mergeCells count="68">
    <mergeCell ref="A195:G195"/>
    <mergeCell ref="A141:E141"/>
    <mergeCell ref="E152:F152"/>
    <mergeCell ref="A139:B139"/>
    <mergeCell ref="B186:H186"/>
    <mergeCell ref="E188:F188"/>
    <mergeCell ref="A189:F189"/>
    <mergeCell ref="A192:I192"/>
    <mergeCell ref="A193:I193"/>
    <mergeCell ref="A194:I194"/>
    <mergeCell ref="A177:H177"/>
    <mergeCell ref="E179:H179"/>
    <mergeCell ref="A144:B144"/>
    <mergeCell ref="A185:H185"/>
    <mergeCell ref="B29:F29"/>
    <mergeCell ref="B30:F30"/>
    <mergeCell ref="F32:H32"/>
    <mergeCell ref="F34:H34"/>
    <mergeCell ref="A154:F154"/>
    <mergeCell ref="A42:B42"/>
    <mergeCell ref="D42:F42"/>
    <mergeCell ref="A147:E147"/>
    <mergeCell ref="D150:F150"/>
    <mergeCell ref="A40:D40"/>
    <mergeCell ref="A151:B151"/>
    <mergeCell ref="A38:F38"/>
    <mergeCell ref="A6:B6"/>
    <mergeCell ref="A9:E9"/>
    <mergeCell ref="G9:I9"/>
    <mergeCell ref="A11:F11"/>
    <mergeCell ref="A15:E15"/>
    <mergeCell ref="G15:I15"/>
    <mergeCell ref="A183:H183"/>
    <mergeCell ref="A184:H184"/>
    <mergeCell ref="E128:H128"/>
    <mergeCell ref="A131:I131"/>
    <mergeCell ref="A150:B150"/>
    <mergeCell ref="A159:D159"/>
    <mergeCell ref="A158:D158"/>
    <mergeCell ref="A145:B145"/>
    <mergeCell ref="A143:B143"/>
    <mergeCell ref="A138:B138"/>
    <mergeCell ref="A149:B149"/>
    <mergeCell ref="F182:H182"/>
    <mergeCell ref="A156:B156"/>
    <mergeCell ref="J133:Q133"/>
    <mergeCell ref="A136:E136"/>
    <mergeCell ref="A56:H56"/>
    <mergeCell ref="A102:F102"/>
    <mergeCell ref="A103:E103"/>
    <mergeCell ref="A104:E104"/>
    <mergeCell ref="A126:H126"/>
    <mergeCell ref="A1:I1"/>
    <mergeCell ref="C3:I3"/>
    <mergeCell ref="A5:I5"/>
    <mergeCell ref="A72:B72"/>
    <mergeCell ref="A80:F80"/>
    <mergeCell ref="E63:H63"/>
    <mergeCell ref="A36:I36"/>
    <mergeCell ref="E47:G47"/>
    <mergeCell ref="A17:F17"/>
    <mergeCell ref="B26:F26"/>
    <mergeCell ref="B27:F27"/>
    <mergeCell ref="B28:F28"/>
    <mergeCell ref="A50:G50"/>
    <mergeCell ref="C52:F52"/>
    <mergeCell ref="C53:F53"/>
    <mergeCell ref="C54:F54"/>
  </mergeCells>
  <hyperlinks>
    <hyperlink ref="E47" r:id="rId1" xr:uid="{CAC8C847-FD6F-483A-8A35-05F9F0B2CCCE}"/>
  </hyperlinks>
  <pageMargins left="0.7" right="0.7" top="0.75" bottom="0.75" header="0.3" footer="0.3"/>
  <pageSetup paperSize="9" orientation="portrait" horizontalDpi="0" verticalDpi="0"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8B33B-CFD7-4BA9-ADCA-5CF59E8FDA20}">
  <dimension ref="B1:K1050"/>
  <sheetViews>
    <sheetView zoomScale="70" zoomScaleNormal="70" workbookViewId="0">
      <selection activeCell="G20" sqref="G20"/>
    </sheetView>
  </sheetViews>
  <sheetFormatPr defaultColWidth="13.81640625" defaultRowHeight="15" customHeight="1"/>
  <cols>
    <col min="1" max="1" width="1.36328125" style="127" customWidth="1"/>
    <col min="2" max="2" width="38.90625" style="127" customWidth="1"/>
    <col min="3" max="3" width="47.453125" style="127" customWidth="1"/>
    <col min="4" max="5" width="9.81640625" style="127" customWidth="1"/>
    <col min="6" max="6" width="10.26953125" style="127" customWidth="1"/>
    <col min="7" max="7" width="12" style="127" customWidth="1"/>
    <col min="8" max="8" width="13.81640625" style="127" customWidth="1"/>
    <col min="9" max="9" width="71.90625" style="127" customWidth="1"/>
    <col min="10" max="10" width="39.1796875" style="127" customWidth="1"/>
    <col min="11" max="11" width="19.08984375" style="127" customWidth="1"/>
    <col min="12" max="30" width="8.36328125" style="127" customWidth="1"/>
    <col min="31" max="16384" width="13.81640625" style="127"/>
  </cols>
  <sheetData>
    <row r="1" spans="2:11" ht="37.5" customHeight="1" thickBot="1">
      <c r="B1" s="408" t="s">
        <v>121</v>
      </c>
      <c r="C1" s="408"/>
      <c r="D1" s="408"/>
      <c r="E1" s="408"/>
      <c r="F1" s="408"/>
      <c r="G1" s="408"/>
      <c r="H1" s="408"/>
      <c r="I1" s="408"/>
      <c r="J1" s="408"/>
    </row>
    <row r="2" spans="2:11" ht="51" customHeight="1" thickTop="1">
      <c r="B2" s="409"/>
      <c r="C2" s="410"/>
      <c r="D2" s="410"/>
      <c r="E2" s="410"/>
      <c r="F2" s="410"/>
      <c r="G2" s="410"/>
      <c r="H2" s="410"/>
      <c r="I2" s="410"/>
      <c r="J2" s="411"/>
    </row>
    <row r="3" spans="2:11" ht="14.5">
      <c r="B3" s="412" t="s">
        <v>122</v>
      </c>
      <c r="C3" s="413"/>
      <c r="D3" s="413"/>
      <c r="E3" s="413"/>
      <c r="F3" s="414"/>
      <c r="G3" s="128"/>
      <c r="H3" s="128"/>
      <c r="I3" s="129" t="s">
        <v>123</v>
      </c>
      <c r="J3" s="130" t="s">
        <v>124</v>
      </c>
    </row>
    <row r="4" spans="2:11" ht="14.5">
      <c r="B4" s="131"/>
      <c r="C4" s="132"/>
      <c r="D4" s="133"/>
      <c r="E4" s="134" t="s">
        <v>125</v>
      </c>
      <c r="F4" s="134"/>
      <c r="G4" s="135"/>
      <c r="H4" s="135"/>
      <c r="I4" s="136" t="s">
        <v>126</v>
      </c>
      <c r="J4" s="137"/>
      <c r="K4" s="138"/>
    </row>
    <row r="5" spans="2:11" ht="14.5">
      <c r="B5" s="139"/>
      <c r="C5" s="140"/>
      <c r="D5" s="140"/>
      <c r="E5" s="140"/>
      <c r="F5" s="140"/>
      <c r="G5" s="140"/>
      <c r="H5" s="140"/>
      <c r="I5" s="141"/>
      <c r="J5" s="142"/>
    </row>
    <row r="6" spans="2:11" ht="14.5">
      <c r="B6" s="143" t="s">
        <v>127</v>
      </c>
      <c r="C6" s="144"/>
      <c r="D6" s="145" t="s">
        <v>128</v>
      </c>
      <c r="E6" s="145" t="s">
        <v>125</v>
      </c>
      <c r="F6" s="145" t="s">
        <v>129</v>
      </c>
      <c r="G6" s="146" t="s">
        <v>130</v>
      </c>
      <c r="H6" s="146" t="s">
        <v>131</v>
      </c>
      <c r="I6" s="147"/>
      <c r="J6" s="148"/>
    </row>
    <row r="7" spans="2:11" ht="14.5">
      <c r="B7" s="149" t="s">
        <v>132</v>
      </c>
      <c r="C7" s="150"/>
      <c r="D7" s="151">
        <f t="shared" ref="D7:H7" si="0">SUM(D8:D11)</f>
        <v>0</v>
      </c>
      <c r="E7" s="151">
        <f t="shared" si="0"/>
        <v>0</v>
      </c>
      <c r="F7" s="151">
        <f t="shared" si="0"/>
        <v>0</v>
      </c>
      <c r="G7" s="151">
        <f t="shared" si="0"/>
        <v>0</v>
      </c>
      <c r="H7" s="151">
        <f t="shared" si="0"/>
        <v>0</v>
      </c>
      <c r="I7" s="152"/>
      <c r="J7" s="153"/>
    </row>
    <row r="8" spans="2:11" ht="14.5">
      <c r="B8" s="154" t="s">
        <v>133</v>
      </c>
      <c r="C8" s="155"/>
      <c r="D8" s="156">
        <v>0</v>
      </c>
      <c r="E8" s="156">
        <v>0</v>
      </c>
      <c r="F8" s="157">
        <f t="shared" ref="F8:F11" si="1">D8-E8</f>
        <v>0</v>
      </c>
      <c r="G8" s="158">
        <v>0</v>
      </c>
      <c r="H8" s="159">
        <f t="shared" ref="H8:H11" si="2">E8-G8</f>
        <v>0</v>
      </c>
      <c r="I8" s="160"/>
      <c r="J8" s="161"/>
    </row>
    <row r="9" spans="2:11" ht="14.5">
      <c r="B9" s="162" t="s">
        <v>134</v>
      </c>
      <c r="C9" s="163"/>
      <c r="D9" s="156">
        <v>0</v>
      </c>
      <c r="E9" s="156">
        <v>0</v>
      </c>
      <c r="F9" s="157">
        <f t="shared" si="1"/>
        <v>0</v>
      </c>
      <c r="G9" s="158">
        <v>0</v>
      </c>
      <c r="H9" s="159">
        <f t="shared" si="2"/>
        <v>0</v>
      </c>
      <c r="I9" s="160"/>
      <c r="J9" s="164"/>
    </row>
    <row r="10" spans="2:11" ht="14.5">
      <c r="B10" s="154" t="s">
        <v>135</v>
      </c>
      <c r="C10" s="155"/>
      <c r="D10" s="156">
        <v>0</v>
      </c>
      <c r="E10" s="156">
        <v>0</v>
      </c>
      <c r="F10" s="157">
        <f t="shared" si="1"/>
        <v>0</v>
      </c>
      <c r="G10" s="158">
        <v>0</v>
      </c>
      <c r="H10" s="159">
        <f t="shared" si="2"/>
        <v>0</v>
      </c>
      <c r="I10" s="160"/>
      <c r="J10" s="161"/>
    </row>
    <row r="11" spans="2:11" ht="14.5">
      <c r="B11" s="154" t="s">
        <v>136</v>
      </c>
      <c r="C11" s="155"/>
      <c r="D11" s="156">
        <v>0</v>
      </c>
      <c r="E11" s="156">
        <v>0</v>
      </c>
      <c r="F11" s="157">
        <f t="shared" si="1"/>
        <v>0</v>
      </c>
      <c r="G11" s="158">
        <v>0</v>
      </c>
      <c r="H11" s="159">
        <f t="shared" si="2"/>
        <v>0</v>
      </c>
      <c r="I11" s="160"/>
      <c r="J11" s="161"/>
    </row>
    <row r="12" spans="2:11" ht="15.75" customHeight="1">
      <c r="B12" s="165"/>
      <c r="C12" s="166"/>
      <c r="D12" s="167"/>
      <c r="E12" s="167"/>
      <c r="F12" s="167"/>
      <c r="G12" s="167"/>
      <c r="H12" s="167"/>
      <c r="I12" s="160"/>
      <c r="J12" s="168"/>
    </row>
    <row r="13" spans="2:11" ht="14.5">
      <c r="B13" s="149" t="s">
        <v>137</v>
      </c>
      <c r="C13" s="150" t="s">
        <v>138</v>
      </c>
      <c r="D13" s="169" t="s">
        <v>128</v>
      </c>
      <c r="E13" s="169" t="s">
        <v>125</v>
      </c>
      <c r="F13" s="169" t="s">
        <v>129</v>
      </c>
      <c r="G13" s="170" t="s">
        <v>130</v>
      </c>
      <c r="H13" s="170" t="s">
        <v>131</v>
      </c>
      <c r="I13" s="152"/>
      <c r="J13" s="153"/>
    </row>
    <row r="14" spans="2:11" ht="14.5">
      <c r="B14" s="171" t="s">
        <v>139</v>
      </c>
      <c r="C14" s="172" t="s">
        <v>140</v>
      </c>
      <c r="D14" s="173">
        <f t="shared" ref="D14:H14" si="3">SUM(D15:D28)</f>
        <v>0</v>
      </c>
      <c r="E14" s="173">
        <f t="shared" si="3"/>
        <v>0</v>
      </c>
      <c r="F14" s="173">
        <f t="shared" si="3"/>
        <v>0</v>
      </c>
      <c r="G14" s="173">
        <f t="shared" si="3"/>
        <v>0</v>
      </c>
      <c r="H14" s="173">
        <f t="shared" si="3"/>
        <v>0</v>
      </c>
      <c r="I14" s="174"/>
      <c r="J14" s="175"/>
    </row>
    <row r="15" spans="2:11" ht="14.5">
      <c r="B15" s="154" t="s">
        <v>141</v>
      </c>
      <c r="C15" s="176" t="s">
        <v>142</v>
      </c>
      <c r="D15" s="156">
        <v>0</v>
      </c>
      <c r="E15" s="156">
        <v>0</v>
      </c>
      <c r="F15" s="157">
        <f t="shared" ref="F15:F28" si="4">D15-E15</f>
        <v>0</v>
      </c>
      <c r="G15" s="158">
        <v>0</v>
      </c>
      <c r="H15" s="159">
        <f t="shared" ref="H15:H28" si="5">E15-G15</f>
        <v>0</v>
      </c>
      <c r="I15" s="160"/>
      <c r="J15" s="161"/>
    </row>
    <row r="16" spans="2:11" ht="14.5">
      <c r="B16" s="154"/>
      <c r="C16" s="160" t="s">
        <v>143</v>
      </c>
      <c r="D16" s="156">
        <v>0</v>
      </c>
      <c r="E16" s="156">
        <v>0</v>
      </c>
      <c r="F16" s="157">
        <f t="shared" si="4"/>
        <v>0</v>
      </c>
      <c r="G16" s="158">
        <v>0</v>
      </c>
      <c r="H16" s="159">
        <f t="shared" si="5"/>
        <v>0</v>
      </c>
      <c r="I16" s="177" t="s">
        <v>144</v>
      </c>
      <c r="J16" s="178"/>
    </row>
    <row r="17" spans="2:10" ht="14.5">
      <c r="B17" s="154"/>
      <c r="C17" s="176" t="s">
        <v>145</v>
      </c>
      <c r="D17" s="156">
        <v>0</v>
      </c>
      <c r="E17" s="156">
        <v>0</v>
      </c>
      <c r="F17" s="157">
        <f t="shared" si="4"/>
        <v>0</v>
      </c>
      <c r="G17" s="158">
        <v>0</v>
      </c>
      <c r="H17" s="159">
        <f t="shared" si="5"/>
        <v>0</v>
      </c>
      <c r="I17" s="160"/>
      <c r="J17" s="178"/>
    </row>
    <row r="18" spans="2:10" ht="15.75" customHeight="1">
      <c r="B18" s="154"/>
      <c r="C18" s="179" t="s">
        <v>146</v>
      </c>
      <c r="D18" s="156">
        <v>0</v>
      </c>
      <c r="E18" s="156">
        <v>0</v>
      </c>
      <c r="F18" s="157">
        <f t="shared" si="4"/>
        <v>0</v>
      </c>
      <c r="G18" s="158">
        <v>0</v>
      </c>
      <c r="H18" s="159">
        <f t="shared" si="5"/>
        <v>0</v>
      </c>
      <c r="I18" s="160"/>
      <c r="J18" s="178"/>
    </row>
    <row r="19" spans="2:10" ht="15.75" customHeight="1">
      <c r="B19" s="154"/>
      <c r="C19" s="176" t="s">
        <v>147</v>
      </c>
      <c r="D19" s="156">
        <v>0</v>
      </c>
      <c r="E19" s="156">
        <v>0</v>
      </c>
      <c r="F19" s="157">
        <f t="shared" si="4"/>
        <v>0</v>
      </c>
      <c r="G19" s="158">
        <v>0</v>
      </c>
      <c r="H19" s="159">
        <f t="shared" si="5"/>
        <v>0</v>
      </c>
      <c r="I19" s="160"/>
      <c r="J19" s="178"/>
    </row>
    <row r="20" spans="2:10" ht="15.75" customHeight="1">
      <c r="B20" s="154"/>
      <c r="C20" s="176" t="s">
        <v>148</v>
      </c>
      <c r="D20" s="156">
        <v>0</v>
      </c>
      <c r="E20" s="156">
        <v>0</v>
      </c>
      <c r="F20" s="157">
        <f t="shared" si="4"/>
        <v>0</v>
      </c>
      <c r="G20" s="158">
        <v>0</v>
      </c>
      <c r="H20" s="159">
        <f t="shared" si="5"/>
        <v>0</v>
      </c>
      <c r="I20" s="160"/>
      <c r="J20" s="178"/>
    </row>
    <row r="21" spans="2:10" ht="15.75" customHeight="1">
      <c r="B21" s="154"/>
      <c r="C21" s="176" t="s">
        <v>149</v>
      </c>
      <c r="D21" s="156">
        <v>0</v>
      </c>
      <c r="E21" s="156">
        <v>0</v>
      </c>
      <c r="F21" s="157">
        <f t="shared" si="4"/>
        <v>0</v>
      </c>
      <c r="G21" s="158">
        <v>0</v>
      </c>
      <c r="H21" s="159">
        <f t="shared" si="5"/>
        <v>0</v>
      </c>
      <c r="I21" s="177" t="s">
        <v>150</v>
      </c>
      <c r="J21" s="178"/>
    </row>
    <row r="22" spans="2:10" ht="15.75" customHeight="1">
      <c r="B22" s="154"/>
      <c r="C22" s="176" t="s">
        <v>151</v>
      </c>
      <c r="D22" s="156">
        <v>0</v>
      </c>
      <c r="E22" s="156">
        <v>0</v>
      </c>
      <c r="F22" s="157">
        <f t="shared" si="4"/>
        <v>0</v>
      </c>
      <c r="G22" s="158">
        <v>0</v>
      </c>
      <c r="H22" s="159">
        <f t="shared" si="5"/>
        <v>0</v>
      </c>
      <c r="I22" s="160"/>
      <c r="J22" s="178"/>
    </row>
    <row r="23" spans="2:10" ht="15.75" customHeight="1">
      <c r="B23" s="154"/>
      <c r="C23" s="176" t="s">
        <v>152</v>
      </c>
      <c r="D23" s="156">
        <v>0</v>
      </c>
      <c r="E23" s="156">
        <v>0</v>
      </c>
      <c r="F23" s="157">
        <f t="shared" si="4"/>
        <v>0</v>
      </c>
      <c r="G23" s="158">
        <v>0</v>
      </c>
      <c r="H23" s="159">
        <f t="shared" si="5"/>
        <v>0</v>
      </c>
      <c r="I23" s="177" t="s">
        <v>153</v>
      </c>
      <c r="J23" s="178"/>
    </row>
    <row r="24" spans="2:10" ht="15.75" customHeight="1">
      <c r="B24" s="180"/>
      <c r="C24" s="176" t="s">
        <v>154</v>
      </c>
      <c r="D24" s="156">
        <v>0</v>
      </c>
      <c r="E24" s="156">
        <v>0</v>
      </c>
      <c r="F24" s="157">
        <f t="shared" si="4"/>
        <v>0</v>
      </c>
      <c r="G24" s="158">
        <v>0</v>
      </c>
      <c r="H24" s="159">
        <f t="shared" si="5"/>
        <v>0</v>
      </c>
      <c r="I24" s="177" t="s">
        <v>153</v>
      </c>
      <c r="J24" s="178"/>
    </row>
    <row r="25" spans="2:10" ht="15.75" customHeight="1">
      <c r="B25" s="180"/>
      <c r="C25" s="176" t="s">
        <v>155</v>
      </c>
      <c r="D25" s="156">
        <v>0</v>
      </c>
      <c r="E25" s="156">
        <v>0</v>
      </c>
      <c r="F25" s="157">
        <f t="shared" si="4"/>
        <v>0</v>
      </c>
      <c r="G25" s="158">
        <v>0</v>
      </c>
      <c r="H25" s="159">
        <f t="shared" si="5"/>
        <v>0</v>
      </c>
      <c r="I25" s="177" t="s">
        <v>153</v>
      </c>
      <c r="J25" s="178"/>
    </row>
    <row r="26" spans="2:10" ht="15.75" customHeight="1">
      <c r="B26" s="180"/>
      <c r="C26" s="176" t="s">
        <v>156</v>
      </c>
      <c r="D26" s="156">
        <v>0</v>
      </c>
      <c r="E26" s="156">
        <v>0</v>
      </c>
      <c r="F26" s="157">
        <f t="shared" si="4"/>
        <v>0</v>
      </c>
      <c r="G26" s="158">
        <v>0</v>
      </c>
      <c r="H26" s="159">
        <f t="shared" si="5"/>
        <v>0</v>
      </c>
      <c r="I26" s="177" t="s">
        <v>157</v>
      </c>
      <c r="J26" s="181"/>
    </row>
    <row r="27" spans="2:10" ht="15.75" customHeight="1">
      <c r="B27" s="180"/>
      <c r="C27" s="176" t="s">
        <v>158</v>
      </c>
      <c r="D27" s="156">
        <v>0</v>
      </c>
      <c r="E27" s="156">
        <v>0</v>
      </c>
      <c r="F27" s="157">
        <f t="shared" si="4"/>
        <v>0</v>
      </c>
      <c r="G27" s="158">
        <v>0</v>
      </c>
      <c r="H27" s="159">
        <f t="shared" si="5"/>
        <v>0</v>
      </c>
      <c r="I27" s="177" t="s">
        <v>159</v>
      </c>
      <c r="J27" s="181"/>
    </row>
    <row r="28" spans="2:10" ht="15.75" customHeight="1">
      <c r="B28" s="180"/>
      <c r="C28" s="176" t="s">
        <v>160</v>
      </c>
      <c r="D28" s="156">
        <v>0</v>
      </c>
      <c r="E28" s="156">
        <v>0</v>
      </c>
      <c r="F28" s="157">
        <f t="shared" si="4"/>
        <v>0</v>
      </c>
      <c r="G28" s="158">
        <v>0</v>
      </c>
      <c r="H28" s="159">
        <f t="shared" si="5"/>
        <v>0</v>
      </c>
      <c r="I28" s="160"/>
      <c r="J28" s="182"/>
    </row>
    <row r="29" spans="2:10" ht="15.75" customHeight="1">
      <c r="B29" s="180"/>
      <c r="C29" s="176"/>
      <c r="D29" s="183"/>
      <c r="E29" s="183"/>
      <c r="F29" s="183"/>
      <c r="G29" s="184"/>
      <c r="H29" s="184"/>
      <c r="I29" s="160"/>
      <c r="J29" s="182"/>
    </row>
    <row r="30" spans="2:10" ht="15.75" customHeight="1">
      <c r="B30" s="185" t="s">
        <v>161</v>
      </c>
      <c r="C30" s="186" t="s">
        <v>162</v>
      </c>
      <c r="D30" s="187">
        <v>0</v>
      </c>
      <c r="E30" s="187">
        <v>0</v>
      </c>
      <c r="F30" s="188">
        <f>D30-E30</f>
        <v>0</v>
      </c>
      <c r="G30" s="189">
        <v>0</v>
      </c>
      <c r="H30" s="190">
        <f>E30-G30</f>
        <v>0</v>
      </c>
      <c r="I30" s="174"/>
      <c r="J30" s="174"/>
    </row>
    <row r="31" spans="2:10" ht="15.75" customHeight="1">
      <c r="B31" s="154"/>
      <c r="C31" s="176"/>
      <c r="D31" s="191"/>
      <c r="E31" s="191"/>
      <c r="F31" s="183"/>
      <c r="G31" s="192"/>
      <c r="H31" s="192"/>
      <c r="I31" s="160"/>
      <c r="J31" s="161"/>
    </row>
    <row r="32" spans="2:10" ht="15.75" customHeight="1">
      <c r="B32" s="171" t="s">
        <v>163</v>
      </c>
      <c r="C32" s="172" t="s">
        <v>164</v>
      </c>
      <c r="D32" s="188">
        <f t="shared" ref="D32:H32" si="6">SUM(D33:D56)</f>
        <v>0</v>
      </c>
      <c r="E32" s="188">
        <f t="shared" si="6"/>
        <v>0</v>
      </c>
      <c r="F32" s="188">
        <f t="shared" si="6"/>
        <v>0</v>
      </c>
      <c r="G32" s="188">
        <f t="shared" si="6"/>
        <v>0</v>
      </c>
      <c r="H32" s="188">
        <f t="shared" si="6"/>
        <v>0</v>
      </c>
      <c r="I32" s="174"/>
      <c r="J32" s="175"/>
    </row>
    <row r="33" spans="2:10" ht="15.75" customHeight="1">
      <c r="B33" s="193" t="s">
        <v>165</v>
      </c>
      <c r="C33" s="176" t="s">
        <v>166</v>
      </c>
      <c r="D33" s="156">
        <v>0</v>
      </c>
      <c r="E33" s="156">
        <v>0</v>
      </c>
      <c r="F33" s="157">
        <f t="shared" ref="F33:F37" si="7">D33-E33</f>
        <v>0</v>
      </c>
      <c r="G33" s="158">
        <v>0</v>
      </c>
      <c r="H33" s="159">
        <f t="shared" ref="H33:H37" si="8">E33-G33</f>
        <v>0</v>
      </c>
      <c r="I33" s="160"/>
      <c r="J33" s="161"/>
    </row>
    <row r="34" spans="2:10" ht="15.75" customHeight="1">
      <c r="B34" s="193" t="s">
        <v>167</v>
      </c>
      <c r="C34" s="176" t="s">
        <v>168</v>
      </c>
      <c r="D34" s="156">
        <v>0</v>
      </c>
      <c r="E34" s="156">
        <v>0</v>
      </c>
      <c r="F34" s="157">
        <f t="shared" si="7"/>
        <v>0</v>
      </c>
      <c r="G34" s="158">
        <v>0</v>
      </c>
      <c r="H34" s="159">
        <f t="shared" si="8"/>
        <v>0</v>
      </c>
      <c r="I34" s="160"/>
      <c r="J34" s="161"/>
    </row>
    <row r="35" spans="2:10" ht="15.75" customHeight="1">
      <c r="B35" s="193" t="s">
        <v>169</v>
      </c>
      <c r="C35" s="176" t="s">
        <v>166</v>
      </c>
      <c r="D35" s="156">
        <v>0</v>
      </c>
      <c r="E35" s="156">
        <v>0</v>
      </c>
      <c r="F35" s="157">
        <f t="shared" si="7"/>
        <v>0</v>
      </c>
      <c r="G35" s="158">
        <v>0</v>
      </c>
      <c r="H35" s="159">
        <f t="shared" si="8"/>
        <v>0</v>
      </c>
      <c r="I35" s="177" t="s">
        <v>170</v>
      </c>
      <c r="J35" s="178"/>
    </row>
    <row r="36" spans="2:10" ht="15.75" customHeight="1">
      <c r="B36" s="193" t="s">
        <v>171</v>
      </c>
      <c r="C36" s="176" t="s">
        <v>172</v>
      </c>
      <c r="D36" s="156">
        <v>0</v>
      </c>
      <c r="E36" s="156">
        <v>0</v>
      </c>
      <c r="F36" s="157">
        <f t="shared" si="7"/>
        <v>0</v>
      </c>
      <c r="G36" s="158">
        <v>0</v>
      </c>
      <c r="H36" s="159">
        <f t="shared" si="8"/>
        <v>0</v>
      </c>
      <c r="I36" s="177" t="s">
        <v>173</v>
      </c>
      <c r="J36" s="178"/>
    </row>
    <row r="37" spans="2:10" ht="15.75" customHeight="1">
      <c r="B37" s="193" t="s">
        <v>174</v>
      </c>
      <c r="C37" s="176" t="s">
        <v>175</v>
      </c>
      <c r="D37" s="156">
        <v>0</v>
      </c>
      <c r="E37" s="156">
        <v>0</v>
      </c>
      <c r="F37" s="157">
        <f t="shared" si="7"/>
        <v>0</v>
      </c>
      <c r="G37" s="158">
        <v>0</v>
      </c>
      <c r="H37" s="159">
        <f t="shared" si="8"/>
        <v>0</v>
      </c>
      <c r="I37" s="160"/>
      <c r="J37" s="161"/>
    </row>
    <row r="38" spans="2:10" ht="15.75" customHeight="1">
      <c r="B38" s="154"/>
      <c r="C38" s="194"/>
      <c r="D38" s="183"/>
      <c r="E38" s="183"/>
      <c r="F38" s="183"/>
      <c r="G38" s="192"/>
      <c r="H38" s="192"/>
      <c r="I38" s="160"/>
      <c r="J38" s="161"/>
    </row>
    <row r="39" spans="2:10" ht="15.75" customHeight="1">
      <c r="B39" s="154"/>
      <c r="C39" s="195" t="s">
        <v>176</v>
      </c>
      <c r="D39" s="183"/>
      <c r="E39" s="183"/>
      <c r="F39" s="183"/>
      <c r="G39" s="192"/>
      <c r="H39" s="192"/>
      <c r="I39" s="160"/>
      <c r="J39" s="161"/>
    </row>
    <row r="40" spans="2:10" ht="15.75" customHeight="1">
      <c r="B40" s="154"/>
      <c r="C40" s="177" t="s">
        <v>177</v>
      </c>
      <c r="D40" s="156">
        <v>0</v>
      </c>
      <c r="E40" s="156">
        <v>0</v>
      </c>
      <c r="F40" s="157">
        <f t="shared" ref="F40:F56" si="9">D40-E40</f>
        <v>0</v>
      </c>
      <c r="G40" s="158">
        <v>0</v>
      </c>
      <c r="H40" s="159">
        <f t="shared" ref="H40:H56" si="10">E40-G40</f>
        <v>0</v>
      </c>
      <c r="I40" s="160"/>
      <c r="J40" s="161"/>
    </row>
    <row r="41" spans="2:10" ht="15.75" customHeight="1">
      <c r="B41" s="154"/>
      <c r="C41" s="177" t="s">
        <v>178</v>
      </c>
      <c r="D41" s="156">
        <v>0</v>
      </c>
      <c r="E41" s="156">
        <v>0</v>
      </c>
      <c r="F41" s="157">
        <f t="shared" si="9"/>
        <v>0</v>
      </c>
      <c r="G41" s="158">
        <v>0</v>
      </c>
      <c r="H41" s="159">
        <f t="shared" si="10"/>
        <v>0</v>
      </c>
      <c r="I41" s="160"/>
      <c r="J41" s="161"/>
    </row>
    <row r="42" spans="2:10" ht="15.75" customHeight="1">
      <c r="B42" s="154"/>
      <c r="C42" s="160" t="s">
        <v>179</v>
      </c>
      <c r="D42" s="156">
        <v>0</v>
      </c>
      <c r="E42" s="156">
        <v>0</v>
      </c>
      <c r="F42" s="157">
        <f t="shared" si="9"/>
        <v>0</v>
      </c>
      <c r="G42" s="158">
        <v>0</v>
      </c>
      <c r="H42" s="159">
        <f t="shared" si="10"/>
        <v>0</v>
      </c>
      <c r="I42" s="160"/>
      <c r="J42" s="161"/>
    </row>
    <row r="43" spans="2:10" ht="15.75" customHeight="1">
      <c r="B43" s="154"/>
      <c r="C43" s="177" t="s">
        <v>180</v>
      </c>
      <c r="D43" s="156">
        <v>0</v>
      </c>
      <c r="E43" s="156">
        <v>0</v>
      </c>
      <c r="F43" s="157">
        <f t="shared" si="9"/>
        <v>0</v>
      </c>
      <c r="G43" s="158">
        <v>0</v>
      </c>
      <c r="H43" s="159">
        <f t="shared" si="10"/>
        <v>0</v>
      </c>
      <c r="I43" s="160"/>
      <c r="J43" s="161"/>
    </row>
    <row r="44" spans="2:10" ht="15.75" customHeight="1">
      <c r="B44" s="154"/>
      <c r="C44" s="177" t="s">
        <v>181</v>
      </c>
      <c r="D44" s="156">
        <v>0</v>
      </c>
      <c r="E44" s="156">
        <v>0</v>
      </c>
      <c r="F44" s="157">
        <f t="shared" si="9"/>
        <v>0</v>
      </c>
      <c r="G44" s="158">
        <v>0</v>
      </c>
      <c r="H44" s="159">
        <f t="shared" si="10"/>
        <v>0</v>
      </c>
      <c r="I44" s="160"/>
      <c r="J44" s="161"/>
    </row>
    <row r="45" spans="2:10" ht="15.75" customHeight="1">
      <c r="B45" s="154"/>
      <c r="C45" s="177" t="s">
        <v>182</v>
      </c>
      <c r="D45" s="156">
        <v>0</v>
      </c>
      <c r="E45" s="156">
        <v>0</v>
      </c>
      <c r="F45" s="157">
        <f t="shared" si="9"/>
        <v>0</v>
      </c>
      <c r="G45" s="158">
        <v>0</v>
      </c>
      <c r="H45" s="159">
        <f t="shared" si="10"/>
        <v>0</v>
      </c>
      <c r="I45" s="160"/>
      <c r="J45" s="161"/>
    </row>
    <row r="46" spans="2:10" ht="15.75" customHeight="1">
      <c r="B46" s="154"/>
      <c r="C46" s="177" t="s">
        <v>183</v>
      </c>
      <c r="D46" s="156">
        <v>0</v>
      </c>
      <c r="E46" s="156">
        <v>0</v>
      </c>
      <c r="F46" s="157">
        <f t="shared" si="9"/>
        <v>0</v>
      </c>
      <c r="G46" s="158">
        <v>0</v>
      </c>
      <c r="H46" s="159">
        <f t="shared" si="10"/>
        <v>0</v>
      </c>
      <c r="I46" s="160"/>
      <c r="J46" s="161"/>
    </row>
    <row r="47" spans="2:10" ht="15.75" customHeight="1">
      <c r="B47" s="154"/>
      <c r="C47" s="160" t="s">
        <v>184</v>
      </c>
      <c r="D47" s="156">
        <v>0</v>
      </c>
      <c r="E47" s="156">
        <v>0</v>
      </c>
      <c r="F47" s="157">
        <f t="shared" si="9"/>
        <v>0</v>
      </c>
      <c r="G47" s="158">
        <v>0</v>
      </c>
      <c r="H47" s="159">
        <f t="shared" si="10"/>
        <v>0</v>
      </c>
      <c r="I47" s="160"/>
      <c r="J47" s="161"/>
    </row>
    <row r="48" spans="2:10" ht="15.75" customHeight="1">
      <c r="B48" s="154"/>
      <c r="C48" s="177" t="s">
        <v>185</v>
      </c>
      <c r="D48" s="156">
        <v>0</v>
      </c>
      <c r="E48" s="156">
        <v>0</v>
      </c>
      <c r="F48" s="157">
        <f t="shared" si="9"/>
        <v>0</v>
      </c>
      <c r="G48" s="158">
        <v>0</v>
      </c>
      <c r="H48" s="159">
        <f t="shared" si="10"/>
        <v>0</v>
      </c>
      <c r="I48" s="160"/>
      <c r="J48" s="161"/>
    </row>
    <row r="49" spans="2:10" ht="15.75" customHeight="1">
      <c r="B49" s="154"/>
      <c r="C49" s="177" t="s">
        <v>186</v>
      </c>
      <c r="D49" s="156">
        <v>0</v>
      </c>
      <c r="E49" s="156">
        <v>0</v>
      </c>
      <c r="F49" s="157">
        <f t="shared" si="9"/>
        <v>0</v>
      </c>
      <c r="G49" s="158">
        <v>0</v>
      </c>
      <c r="H49" s="159">
        <f t="shared" si="10"/>
        <v>0</v>
      </c>
      <c r="I49" s="160"/>
      <c r="J49" s="161"/>
    </row>
    <row r="50" spans="2:10" ht="15.75" customHeight="1">
      <c r="B50" s="154"/>
      <c r="C50" s="177" t="s">
        <v>187</v>
      </c>
      <c r="D50" s="156">
        <v>0</v>
      </c>
      <c r="E50" s="156">
        <v>0</v>
      </c>
      <c r="F50" s="157">
        <f t="shared" si="9"/>
        <v>0</v>
      </c>
      <c r="G50" s="158">
        <v>0</v>
      </c>
      <c r="H50" s="159">
        <f t="shared" si="10"/>
        <v>0</v>
      </c>
      <c r="I50" s="160"/>
      <c r="J50" s="161"/>
    </row>
    <row r="51" spans="2:10" ht="15.75" customHeight="1">
      <c r="B51" s="154"/>
      <c r="C51" s="160" t="s">
        <v>188</v>
      </c>
      <c r="D51" s="156">
        <v>0</v>
      </c>
      <c r="E51" s="156">
        <v>0</v>
      </c>
      <c r="F51" s="157">
        <f t="shared" si="9"/>
        <v>0</v>
      </c>
      <c r="G51" s="158">
        <v>0</v>
      </c>
      <c r="H51" s="159">
        <f t="shared" si="10"/>
        <v>0</v>
      </c>
      <c r="I51" s="160"/>
      <c r="J51" s="161"/>
    </row>
    <row r="52" spans="2:10" ht="15.75" customHeight="1">
      <c r="B52" s="154"/>
      <c r="C52" s="160" t="s">
        <v>189</v>
      </c>
      <c r="D52" s="156">
        <v>0</v>
      </c>
      <c r="E52" s="156">
        <v>0</v>
      </c>
      <c r="F52" s="157">
        <f t="shared" si="9"/>
        <v>0</v>
      </c>
      <c r="G52" s="158">
        <v>0</v>
      </c>
      <c r="H52" s="159">
        <f t="shared" si="10"/>
        <v>0</v>
      </c>
      <c r="I52" s="160"/>
      <c r="J52" s="161"/>
    </row>
    <row r="53" spans="2:10" ht="15.75" customHeight="1">
      <c r="B53" s="154"/>
      <c r="C53" s="160" t="s">
        <v>190</v>
      </c>
      <c r="D53" s="156">
        <v>0</v>
      </c>
      <c r="E53" s="156">
        <v>0</v>
      </c>
      <c r="F53" s="157">
        <f t="shared" si="9"/>
        <v>0</v>
      </c>
      <c r="G53" s="158">
        <v>0</v>
      </c>
      <c r="H53" s="159">
        <f t="shared" si="10"/>
        <v>0</v>
      </c>
      <c r="I53" s="160"/>
      <c r="J53" s="161"/>
    </row>
    <row r="54" spans="2:10" ht="15.75" customHeight="1">
      <c r="B54" s="154"/>
      <c r="C54" s="177" t="s">
        <v>191</v>
      </c>
      <c r="D54" s="156">
        <v>0</v>
      </c>
      <c r="E54" s="156">
        <v>0</v>
      </c>
      <c r="F54" s="157">
        <f t="shared" si="9"/>
        <v>0</v>
      </c>
      <c r="G54" s="158">
        <v>0</v>
      </c>
      <c r="H54" s="159">
        <f t="shared" si="10"/>
        <v>0</v>
      </c>
      <c r="I54" s="160"/>
      <c r="J54" s="161"/>
    </row>
    <row r="55" spans="2:10" ht="15.75" customHeight="1">
      <c r="B55" s="154"/>
      <c r="C55" s="177" t="s">
        <v>192</v>
      </c>
      <c r="D55" s="156">
        <v>0</v>
      </c>
      <c r="E55" s="156">
        <v>0</v>
      </c>
      <c r="F55" s="157">
        <f t="shared" si="9"/>
        <v>0</v>
      </c>
      <c r="G55" s="158">
        <v>0</v>
      </c>
      <c r="H55" s="159">
        <f t="shared" si="10"/>
        <v>0</v>
      </c>
      <c r="I55" s="160"/>
      <c r="J55" s="161"/>
    </row>
    <row r="56" spans="2:10" ht="15.75" customHeight="1">
      <c r="B56" s="154"/>
      <c r="C56" s="177" t="s">
        <v>193</v>
      </c>
      <c r="D56" s="156">
        <v>0</v>
      </c>
      <c r="E56" s="156">
        <v>0</v>
      </c>
      <c r="F56" s="157">
        <f t="shared" si="9"/>
        <v>0</v>
      </c>
      <c r="G56" s="158">
        <v>0</v>
      </c>
      <c r="H56" s="159">
        <f t="shared" si="10"/>
        <v>0</v>
      </c>
      <c r="I56" s="160"/>
      <c r="J56" s="161"/>
    </row>
    <row r="57" spans="2:10" ht="15.75" customHeight="1">
      <c r="B57" s="154"/>
      <c r="C57" s="160"/>
      <c r="D57" s="183"/>
      <c r="E57" s="183"/>
      <c r="F57" s="183"/>
      <c r="G57" s="192"/>
      <c r="H57" s="192"/>
      <c r="I57" s="160"/>
      <c r="J57" s="161"/>
    </row>
    <row r="58" spans="2:10" ht="15.75" customHeight="1">
      <c r="B58" s="196" t="s">
        <v>194</v>
      </c>
      <c r="C58" s="172" t="s">
        <v>164</v>
      </c>
      <c r="D58" s="197">
        <f t="shared" ref="D58:H58" si="11">SUM(D59:D78)</f>
        <v>0</v>
      </c>
      <c r="E58" s="197">
        <f t="shared" si="11"/>
        <v>0</v>
      </c>
      <c r="F58" s="197">
        <f t="shared" si="11"/>
        <v>0</v>
      </c>
      <c r="G58" s="197">
        <f t="shared" si="11"/>
        <v>0</v>
      </c>
      <c r="H58" s="197">
        <f t="shared" si="11"/>
        <v>0</v>
      </c>
      <c r="I58" s="174"/>
      <c r="J58" s="198"/>
    </row>
    <row r="59" spans="2:10" ht="15.75" customHeight="1">
      <c r="B59" s="193" t="s">
        <v>195</v>
      </c>
      <c r="C59" s="176" t="s">
        <v>196</v>
      </c>
      <c r="D59" s="156">
        <v>0</v>
      </c>
      <c r="E59" s="156">
        <v>0</v>
      </c>
      <c r="F59" s="157">
        <f t="shared" ref="F59:F63" si="12">D59-E59</f>
        <v>0</v>
      </c>
      <c r="G59" s="158">
        <v>0</v>
      </c>
      <c r="H59" s="159">
        <f t="shared" ref="H59:H63" si="13">E59-G59</f>
        <v>0</v>
      </c>
      <c r="I59" s="177" t="s">
        <v>197</v>
      </c>
      <c r="J59" s="178"/>
    </row>
    <row r="60" spans="2:10" ht="15.75" customHeight="1">
      <c r="B60" s="193" t="s">
        <v>167</v>
      </c>
      <c r="C60" s="176" t="s">
        <v>198</v>
      </c>
      <c r="D60" s="156">
        <v>0</v>
      </c>
      <c r="E60" s="156">
        <v>0</v>
      </c>
      <c r="F60" s="157">
        <f t="shared" si="12"/>
        <v>0</v>
      </c>
      <c r="G60" s="158">
        <v>0</v>
      </c>
      <c r="H60" s="159">
        <f t="shared" si="13"/>
        <v>0</v>
      </c>
      <c r="I60" s="177" t="s">
        <v>199</v>
      </c>
      <c r="J60" s="178"/>
    </row>
    <row r="61" spans="2:10" ht="15.75" customHeight="1">
      <c r="B61" s="193" t="s">
        <v>169</v>
      </c>
      <c r="C61" s="176" t="s">
        <v>166</v>
      </c>
      <c r="D61" s="156">
        <v>0</v>
      </c>
      <c r="E61" s="156">
        <v>0</v>
      </c>
      <c r="F61" s="157">
        <f t="shared" si="12"/>
        <v>0</v>
      </c>
      <c r="G61" s="158">
        <v>0</v>
      </c>
      <c r="H61" s="159">
        <f t="shared" si="13"/>
        <v>0</v>
      </c>
      <c r="I61" s="177" t="s">
        <v>200</v>
      </c>
      <c r="J61" s="178"/>
    </row>
    <row r="62" spans="2:10" ht="15.75" customHeight="1">
      <c r="B62" s="193" t="s">
        <v>171</v>
      </c>
      <c r="C62" s="176" t="s">
        <v>172</v>
      </c>
      <c r="D62" s="156">
        <v>0</v>
      </c>
      <c r="E62" s="156">
        <v>0</v>
      </c>
      <c r="F62" s="157">
        <f t="shared" si="12"/>
        <v>0</v>
      </c>
      <c r="G62" s="158">
        <v>0</v>
      </c>
      <c r="H62" s="159">
        <f t="shared" si="13"/>
        <v>0</v>
      </c>
      <c r="I62" s="177" t="s">
        <v>173</v>
      </c>
      <c r="J62" s="178"/>
    </row>
    <row r="63" spans="2:10" ht="15.75" customHeight="1">
      <c r="B63" s="193" t="s">
        <v>201</v>
      </c>
      <c r="C63" s="176" t="s">
        <v>172</v>
      </c>
      <c r="D63" s="156">
        <v>0</v>
      </c>
      <c r="E63" s="156">
        <v>0</v>
      </c>
      <c r="F63" s="157">
        <f t="shared" si="12"/>
        <v>0</v>
      </c>
      <c r="G63" s="158">
        <v>0</v>
      </c>
      <c r="H63" s="159">
        <f t="shared" si="13"/>
        <v>0</v>
      </c>
      <c r="I63" s="177"/>
      <c r="J63" s="178"/>
    </row>
    <row r="64" spans="2:10" ht="15.75" customHeight="1">
      <c r="B64" s="154"/>
      <c r="C64" s="199"/>
      <c r="D64" s="191"/>
      <c r="E64" s="191"/>
      <c r="F64" s="183"/>
      <c r="G64" s="192"/>
      <c r="H64" s="192"/>
      <c r="I64" s="160"/>
      <c r="J64" s="161"/>
    </row>
    <row r="65" spans="2:10" ht="15.75" customHeight="1">
      <c r="B65" s="154"/>
      <c r="C65" s="172" t="s">
        <v>176</v>
      </c>
      <c r="D65" s="183"/>
      <c r="E65" s="183"/>
      <c r="F65" s="183"/>
      <c r="G65" s="192"/>
      <c r="H65" s="192"/>
      <c r="I65" s="160"/>
      <c r="J65" s="161"/>
    </row>
    <row r="66" spans="2:10" ht="15.75" customHeight="1">
      <c r="B66" s="154"/>
      <c r="C66" s="160" t="s">
        <v>202</v>
      </c>
      <c r="D66" s="156">
        <v>0</v>
      </c>
      <c r="E66" s="156">
        <v>0</v>
      </c>
      <c r="F66" s="157">
        <f t="shared" ref="F66:F78" si="14">D66-E66</f>
        <v>0</v>
      </c>
      <c r="G66" s="158">
        <v>0</v>
      </c>
      <c r="H66" s="159">
        <f t="shared" ref="H66:H78" si="15">E66-G66</f>
        <v>0</v>
      </c>
      <c r="I66" s="160"/>
      <c r="J66" s="161"/>
    </row>
    <row r="67" spans="2:10" ht="15.75" customHeight="1">
      <c r="B67" s="154"/>
      <c r="C67" s="177" t="s">
        <v>203</v>
      </c>
      <c r="D67" s="156">
        <v>0</v>
      </c>
      <c r="E67" s="156">
        <v>0</v>
      </c>
      <c r="F67" s="157">
        <f t="shared" si="14"/>
        <v>0</v>
      </c>
      <c r="G67" s="158">
        <v>0</v>
      </c>
      <c r="H67" s="159">
        <f t="shared" si="15"/>
        <v>0</v>
      </c>
      <c r="I67" s="160"/>
      <c r="J67" s="161"/>
    </row>
    <row r="68" spans="2:10" ht="15.75" customHeight="1">
      <c r="B68" s="154"/>
      <c r="C68" s="160" t="s">
        <v>204</v>
      </c>
      <c r="D68" s="156">
        <v>0</v>
      </c>
      <c r="E68" s="156">
        <v>0</v>
      </c>
      <c r="F68" s="157">
        <f t="shared" si="14"/>
        <v>0</v>
      </c>
      <c r="G68" s="158">
        <v>0</v>
      </c>
      <c r="H68" s="159">
        <f t="shared" si="15"/>
        <v>0</v>
      </c>
      <c r="I68" s="160"/>
      <c r="J68" s="161"/>
    </row>
    <row r="69" spans="2:10" ht="15.75" customHeight="1">
      <c r="B69" s="154"/>
      <c r="C69" s="177" t="s">
        <v>205</v>
      </c>
      <c r="D69" s="156">
        <v>0</v>
      </c>
      <c r="E69" s="156">
        <v>0</v>
      </c>
      <c r="F69" s="157">
        <f t="shared" si="14"/>
        <v>0</v>
      </c>
      <c r="G69" s="158">
        <v>0</v>
      </c>
      <c r="H69" s="159">
        <f t="shared" si="15"/>
        <v>0</v>
      </c>
      <c r="I69" s="160"/>
      <c r="J69" s="161"/>
    </row>
    <row r="70" spans="2:10" ht="15.75" customHeight="1">
      <c r="B70" s="154"/>
      <c r="C70" s="177" t="s">
        <v>206</v>
      </c>
      <c r="D70" s="156">
        <v>0</v>
      </c>
      <c r="E70" s="156">
        <v>0</v>
      </c>
      <c r="F70" s="157">
        <f t="shared" si="14"/>
        <v>0</v>
      </c>
      <c r="G70" s="158">
        <v>0</v>
      </c>
      <c r="H70" s="159">
        <f t="shared" si="15"/>
        <v>0</v>
      </c>
      <c r="I70" s="160"/>
      <c r="J70" s="161"/>
    </row>
    <row r="71" spans="2:10" ht="15.75" customHeight="1">
      <c r="B71" s="154"/>
      <c r="C71" s="177" t="s">
        <v>207</v>
      </c>
      <c r="D71" s="156">
        <v>0</v>
      </c>
      <c r="E71" s="156">
        <v>0</v>
      </c>
      <c r="F71" s="157">
        <f t="shared" si="14"/>
        <v>0</v>
      </c>
      <c r="G71" s="158">
        <v>0</v>
      </c>
      <c r="H71" s="159">
        <f t="shared" si="15"/>
        <v>0</v>
      </c>
      <c r="I71" s="160"/>
      <c r="J71" s="161"/>
    </row>
    <row r="72" spans="2:10" ht="15.75" customHeight="1">
      <c r="B72" s="154"/>
      <c r="C72" s="177" t="s">
        <v>208</v>
      </c>
      <c r="D72" s="156">
        <v>0</v>
      </c>
      <c r="E72" s="156">
        <v>0</v>
      </c>
      <c r="F72" s="157">
        <f t="shared" si="14"/>
        <v>0</v>
      </c>
      <c r="G72" s="158">
        <v>0</v>
      </c>
      <c r="H72" s="159">
        <f t="shared" si="15"/>
        <v>0</v>
      </c>
      <c r="I72" s="160"/>
      <c r="J72" s="161"/>
    </row>
    <row r="73" spans="2:10" ht="15.75" customHeight="1">
      <c r="B73" s="154"/>
      <c r="C73" s="177" t="s">
        <v>209</v>
      </c>
      <c r="D73" s="156">
        <v>0</v>
      </c>
      <c r="E73" s="156">
        <v>0</v>
      </c>
      <c r="F73" s="157">
        <f t="shared" si="14"/>
        <v>0</v>
      </c>
      <c r="G73" s="158">
        <v>0</v>
      </c>
      <c r="H73" s="159">
        <f t="shared" si="15"/>
        <v>0</v>
      </c>
      <c r="I73" s="160"/>
      <c r="J73" s="161"/>
    </row>
    <row r="74" spans="2:10" ht="15.75" customHeight="1">
      <c r="B74" s="154"/>
      <c r="C74" s="177" t="s">
        <v>210</v>
      </c>
      <c r="D74" s="156">
        <v>0</v>
      </c>
      <c r="E74" s="156">
        <v>0</v>
      </c>
      <c r="F74" s="157">
        <f t="shared" si="14"/>
        <v>0</v>
      </c>
      <c r="G74" s="158">
        <v>0</v>
      </c>
      <c r="H74" s="159">
        <f t="shared" si="15"/>
        <v>0</v>
      </c>
      <c r="I74" s="160"/>
      <c r="J74" s="161"/>
    </row>
    <row r="75" spans="2:10" ht="15.75" customHeight="1">
      <c r="B75" s="154"/>
      <c r="C75" s="177" t="s">
        <v>211</v>
      </c>
      <c r="D75" s="156">
        <v>0</v>
      </c>
      <c r="E75" s="156">
        <v>0</v>
      </c>
      <c r="F75" s="157">
        <f t="shared" si="14"/>
        <v>0</v>
      </c>
      <c r="G75" s="158">
        <v>0</v>
      </c>
      <c r="H75" s="159">
        <f t="shared" si="15"/>
        <v>0</v>
      </c>
      <c r="I75" s="160"/>
      <c r="J75" s="161"/>
    </row>
    <row r="76" spans="2:10" ht="15.75" customHeight="1">
      <c r="B76" s="154"/>
      <c r="C76" s="160" t="s">
        <v>212</v>
      </c>
      <c r="D76" s="156">
        <v>0</v>
      </c>
      <c r="E76" s="156">
        <v>0</v>
      </c>
      <c r="F76" s="157">
        <f t="shared" si="14"/>
        <v>0</v>
      </c>
      <c r="G76" s="158">
        <v>0</v>
      </c>
      <c r="H76" s="159">
        <f t="shared" si="15"/>
        <v>0</v>
      </c>
      <c r="I76" s="160"/>
      <c r="J76" s="161"/>
    </row>
    <row r="77" spans="2:10" ht="15.75" customHeight="1">
      <c r="B77" s="154"/>
      <c r="C77" s="160" t="s">
        <v>213</v>
      </c>
      <c r="D77" s="156">
        <v>0</v>
      </c>
      <c r="E77" s="156">
        <v>0</v>
      </c>
      <c r="F77" s="157">
        <f t="shared" si="14"/>
        <v>0</v>
      </c>
      <c r="G77" s="158">
        <v>0</v>
      </c>
      <c r="H77" s="159">
        <f t="shared" si="15"/>
        <v>0</v>
      </c>
      <c r="I77" s="160"/>
      <c r="J77" s="161"/>
    </row>
    <row r="78" spans="2:10" ht="15.75" customHeight="1">
      <c r="B78" s="154"/>
      <c r="C78" s="160" t="s">
        <v>188</v>
      </c>
      <c r="D78" s="156">
        <v>0</v>
      </c>
      <c r="E78" s="156">
        <v>0</v>
      </c>
      <c r="F78" s="157">
        <f t="shared" si="14"/>
        <v>0</v>
      </c>
      <c r="G78" s="158">
        <v>0</v>
      </c>
      <c r="H78" s="159">
        <f t="shared" si="15"/>
        <v>0</v>
      </c>
      <c r="I78" s="160"/>
      <c r="J78" s="161"/>
    </row>
    <row r="79" spans="2:10" ht="15.75" customHeight="1">
      <c r="B79" s="200"/>
      <c r="C79" s="201"/>
      <c r="D79" s="202"/>
      <c r="E79" s="202"/>
      <c r="F79" s="202"/>
      <c r="G79" s="184"/>
      <c r="H79" s="184"/>
      <c r="I79" s="160"/>
      <c r="J79" s="182"/>
    </row>
    <row r="80" spans="2:10" ht="15.75" customHeight="1">
      <c r="B80" s="203" t="s">
        <v>214</v>
      </c>
      <c r="C80" s="204"/>
      <c r="D80" s="188">
        <f t="shared" ref="D80:H80" si="16">SUM(D81:D97)</f>
        <v>0</v>
      </c>
      <c r="E80" s="188">
        <f t="shared" si="16"/>
        <v>0</v>
      </c>
      <c r="F80" s="188">
        <f t="shared" si="16"/>
        <v>0</v>
      </c>
      <c r="G80" s="188">
        <f t="shared" si="16"/>
        <v>0</v>
      </c>
      <c r="H80" s="188">
        <f t="shared" si="16"/>
        <v>0</v>
      </c>
      <c r="I80" s="174"/>
      <c r="J80" s="175"/>
    </row>
    <row r="81" spans="2:10" ht="15.75" customHeight="1">
      <c r="B81" s="193" t="s">
        <v>195</v>
      </c>
      <c r="C81" s="176" t="s">
        <v>196</v>
      </c>
      <c r="D81" s="156">
        <v>0</v>
      </c>
      <c r="E81" s="156">
        <v>0</v>
      </c>
      <c r="F81" s="157">
        <f t="shared" ref="F81:F85" si="17">D81-E81</f>
        <v>0</v>
      </c>
      <c r="G81" s="158">
        <v>0</v>
      </c>
      <c r="H81" s="159">
        <f t="shared" ref="H81:H85" si="18">E81-G81</f>
        <v>0</v>
      </c>
      <c r="I81" s="177" t="s">
        <v>215</v>
      </c>
      <c r="J81" s="178"/>
    </row>
    <row r="82" spans="2:10" ht="15.75" customHeight="1">
      <c r="B82" s="193" t="s">
        <v>167</v>
      </c>
      <c r="C82" s="205" t="s">
        <v>198</v>
      </c>
      <c r="D82" s="156">
        <v>0</v>
      </c>
      <c r="E82" s="156">
        <v>0</v>
      </c>
      <c r="F82" s="157">
        <f t="shared" si="17"/>
        <v>0</v>
      </c>
      <c r="G82" s="158">
        <v>0</v>
      </c>
      <c r="H82" s="159">
        <f t="shared" si="18"/>
        <v>0</v>
      </c>
      <c r="I82" s="177" t="s">
        <v>199</v>
      </c>
      <c r="J82" s="178"/>
    </row>
    <row r="83" spans="2:10" ht="15.75" customHeight="1">
      <c r="B83" s="193" t="s">
        <v>169</v>
      </c>
      <c r="C83" s="176" t="s">
        <v>166</v>
      </c>
      <c r="D83" s="156">
        <v>0</v>
      </c>
      <c r="E83" s="156">
        <v>0</v>
      </c>
      <c r="F83" s="157">
        <f t="shared" si="17"/>
        <v>0</v>
      </c>
      <c r="G83" s="158">
        <v>0</v>
      </c>
      <c r="H83" s="159">
        <f t="shared" si="18"/>
        <v>0</v>
      </c>
      <c r="I83" s="177" t="s">
        <v>170</v>
      </c>
      <c r="J83" s="178"/>
    </row>
    <row r="84" spans="2:10" ht="15.75" customHeight="1">
      <c r="B84" s="193" t="s">
        <v>171</v>
      </c>
      <c r="C84" s="176" t="s">
        <v>172</v>
      </c>
      <c r="D84" s="156">
        <v>0</v>
      </c>
      <c r="E84" s="156">
        <v>0</v>
      </c>
      <c r="F84" s="157">
        <f t="shared" si="17"/>
        <v>0</v>
      </c>
      <c r="G84" s="158">
        <v>0</v>
      </c>
      <c r="H84" s="159">
        <f t="shared" si="18"/>
        <v>0</v>
      </c>
      <c r="I84" s="177" t="s">
        <v>173</v>
      </c>
      <c r="J84" s="178"/>
    </row>
    <row r="85" spans="2:10" ht="15.75" customHeight="1">
      <c r="B85" s="193" t="s">
        <v>201</v>
      </c>
      <c r="C85" s="176" t="s">
        <v>172</v>
      </c>
      <c r="D85" s="156">
        <v>0</v>
      </c>
      <c r="E85" s="156">
        <v>0</v>
      </c>
      <c r="F85" s="157">
        <f t="shared" si="17"/>
        <v>0</v>
      </c>
      <c r="G85" s="158">
        <v>0</v>
      </c>
      <c r="H85" s="159">
        <f t="shared" si="18"/>
        <v>0</v>
      </c>
      <c r="I85" s="177"/>
      <c r="J85" s="206"/>
    </row>
    <row r="86" spans="2:10" ht="15.75" customHeight="1">
      <c r="B86" s="154"/>
      <c r="C86" s="199"/>
      <c r="D86" s="207"/>
      <c r="E86" s="207"/>
      <c r="F86" s="207"/>
      <c r="G86" s="208"/>
      <c r="H86" s="208"/>
      <c r="I86" s="160"/>
      <c r="J86" s="164"/>
    </row>
    <row r="87" spans="2:10" ht="15.75" customHeight="1">
      <c r="B87" s="154"/>
      <c r="C87" s="172" t="s">
        <v>176</v>
      </c>
      <c r="D87" s="207"/>
      <c r="E87" s="207"/>
      <c r="F87" s="207"/>
      <c r="G87" s="208"/>
      <c r="H87" s="208"/>
      <c r="I87" s="160"/>
      <c r="J87" s="164"/>
    </row>
    <row r="88" spans="2:10" ht="15.75" customHeight="1">
      <c r="B88" s="162"/>
      <c r="C88" s="160" t="s">
        <v>202</v>
      </c>
      <c r="D88" s="156">
        <v>0</v>
      </c>
      <c r="E88" s="156">
        <v>0</v>
      </c>
      <c r="F88" s="157">
        <f t="shared" ref="F88:F97" si="19">D88-E88</f>
        <v>0</v>
      </c>
      <c r="G88" s="158">
        <v>0</v>
      </c>
      <c r="H88" s="159">
        <f t="shared" ref="H88:H97" si="20">E88-G88</f>
        <v>0</v>
      </c>
      <c r="I88" s="160"/>
      <c r="J88" s="164"/>
    </row>
    <row r="89" spans="2:10" ht="15.75" customHeight="1">
      <c r="B89" s="154"/>
      <c r="C89" s="177" t="s">
        <v>203</v>
      </c>
      <c r="D89" s="156">
        <v>0</v>
      </c>
      <c r="E89" s="156">
        <v>0</v>
      </c>
      <c r="F89" s="157">
        <f t="shared" si="19"/>
        <v>0</v>
      </c>
      <c r="G89" s="158">
        <v>0</v>
      </c>
      <c r="H89" s="159">
        <f t="shared" si="20"/>
        <v>0</v>
      </c>
      <c r="I89" s="160"/>
      <c r="J89" s="161"/>
    </row>
    <row r="90" spans="2:10" ht="15.75" customHeight="1">
      <c r="B90" s="154"/>
      <c r="C90" s="160" t="s">
        <v>204</v>
      </c>
      <c r="D90" s="156">
        <v>0</v>
      </c>
      <c r="E90" s="156">
        <v>0</v>
      </c>
      <c r="F90" s="157">
        <f t="shared" si="19"/>
        <v>0</v>
      </c>
      <c r="G90" s="158">
        <v>0</v>
      </c>
      <c r="H90" s="159">
        <f t="shared" si="20"/>
        <v>0</v>
      </c>
      <c r="I90" s="160"/>
      <c r="J90" s="161"/>
    </row>
    <row r="91" spans="2:10" ht="15.75" customHeight="1">
      <c r="B91" s="154"/>
      <c r="C91" s="177" t="s">
        <v>216</v>
      </c>
      <c r="D91" s="156">
        <v>0</v>
      </c>
      <c r="E91" s="156">
        <v>0</v>
      </c>
      <c r="F91" s="157">
        <f t="shared" si="19"/>
        <v>0</v>
      </c>
      <c r="G91" s="158">
        <v>0</v>
      </c>
      <c r="H91" s="159">
        <f t="shared" si="20"/>
        <v>0</v>
      </c>
      <c r="I91" s="160"/>
      <c r="J91" s="161"/>
    </row>
    <row r="92" spans="2:10" ht="15.75" customHeight="1">
      <c r="B92" s="154"/>
      <c r="C92" s="177" t="s">
        <v>206</v>
      </c>
      <c r="D92" s="156">
        <v>0</v>
      </c>
      <c r="E92" s="156">
        <v>0</v>
      </c>
      <c r="F92" s="157">
        <f t="shared" si="19"/>
        <v>0</v>
      </c>
      <c r="G92" s="158">
        <v>0</v>
      </c>
      <c r="H92" s="159">
        <f t="shared" si="20"/>
        <v>0</v>
      </c>
      <c r="I92" s="160"/>
      <c r="J92" s="161"/>
    </row>
    <row r="93" spans="2:10" ht="15.75" customHeight="1">
      <c r="B93" s="154"/>
      <c r="C93" s="160" t="s">
        <v>217</v>
      </c>
      <c r="D93" s="156">
        <v>0</v>
      </c>
      <c r="E93" s="156">
        <v>0</v>
      </c>
      <c r="F93" s="157">
        <f t="shared" si="19"/>
        <v>0</v>
      </c>
      <c r="G93" s="158">
        <v>0</v>
      </c>
      <c r="H93" s="159">
        <f t="shared" si="20"/>
        <v>0</v>
      </c>
      <c r="I93" s="177" t="s">
        <v>218</v>
      </c>
      <c r="J93" s="178"/>
    </row>
    <row r="94" spans="2:10" ht="15.75" customHeight="1">
      <c r="B94" s="154"/>
      <c r="C94" s="160" t="s">
        <v>212</v>
      </c>
      <c r="D94" s="156">
        <v>0</v>
      </c>
      <c r="E94" s="156">
        <v>0</v>
      </c>
      <c r="F94" s="157">
        <f t="shared" si="19"/>
        <v>0</v>
      </c>
      <c r="G94" s="158">
        <v>0</v>
      </c>
      <c r="H94" s="159">
        <f t="shared" si="20"/>
        <v>0</v>
      </c>
      <c r="I94" s="160"/>
      <c r="J94" s="161"/>
    </row>
    <row r="95" spans="2:10" ht="15.75" customHeight="1">
      <c r="B95" s="200"/>
      <c r="C95" s="177" t="s">
        <v>219</v>
      </c>
      <c r="D95" s="156">
        <v>0</v>
      </c>
      <c r="E95" s="156">
        <v>0</v>
      </c>
      <c r="F95" s="157">
        <f t="shared" si="19"/>
        <v>0</v>
      </c>
      <c r="G95" s="158">
        <v>0</v>
      </c>
      <c r="H95" s="159">
        <f t="shared" si="20"/>
        <v>0</v>
      </c>
      <c r="I95" s="160"/>
      <c r="J95" s="182"/>
    </row>
    <row r="96" spans="2:10" ht="15.75" customHeight="1">
      <c r="B96" s="200"/>
      <c r="C96" s="160" t="s">
        <v>189</v>
      </c>
      <c r="D96" s="156">
        <v>0</v>
      </c>
      <c r="E96" s="156">
        <v>0</v>
      </c>
      <c r="F96" s="157">
        <f t="shared" si="19"/>
        <v>0</v>
      </c>
      <c r="G96" s="158">
        <v>0</v>
      </c>
      <c r="H96" s="159">
        <f t="shared" si="20"/>
        <v>0</v>
      </c>
      <c r="I96" s="160"/>
      <c r="J96" s="182"/>
    </row>
    <row r="97" spans="2:10" ht="15.75" customHeight="1">
      <c r="B97" s="154"/>
      <c r="C97" s="160" t="s">
        <v>188</v>
      </c>
      <c r="D97" s="156">
        <v>0</v>
      </c>
      <c r="E97" s="156">
        <v>0</v>
      </c>
      <c r="F97" s="157">
        <f t="shared" si="19"/>
        <v>0</v>
      </c>
      <c r="G97" s="158">
        <v>0</v>
      </c>
      <c r="H97" s="159">
        <f t="shared" si="20"/>
        <v>0</v>
      </c>
      <c r="I97" s="160"/>
      <c r="J97" s="161"/>
    </row>
    <row r="98" spans="2:10" ht="15.75" customHeight="1">
      <c r="B98" s="209"/>
      <c r="C98" s="176"/>
      <c r="D98" s="183"/>
      <c r="E98" s="183"/>
      <c r="F98" s="183"/>
      <c r="G98" s="192"/>
      <c r="H98" s="192"/>
      <c r="I98" s="160"/>
      <c r="J98" s="161"/>
    </row>
    <row r="99" spans="2:10" ht="15.75" customHeight="1">
      <c r="B99" s="171" t="s">
        <v>220</v>
      </c>
      <c r="C99" s="210"/>
      <c r="D99" s="188">
        <f t="shared" ref="D99:H99" si="21">SUM(D100:D101)</f>
        <v>0</v>
      </c>
      <c r="E99" s="188">
        <f t="shared" si="21"/>
        <v>0</v>
      </c>
      <c r="F99" s="188">
        <f t="shared" si="21"/>
        <v>0</v>
      </c>
      <c r="G99" s="188">
        <f t="shared" si="21"/>
        <v>0</v>
      </c>
      <c r="H99" s="188">
        <f t="shared" si="21"/>
        <v>0</v>
      </c>
      <c r="I99" s="174"/>
      <c r="J99" s="175"/>
    </row>
    <row r="100" spans="2:10" ht="15.75" customHeight="1">
      <c r="B100" s="209"/>
      <c r="C100" s="176" t="s">
        <v>221</v>
      </c>
      <c r="D100" s="156">
        <v>0</v>
      </c>
      <c r="E100" s="156">
        <v>0</v>
      </c>
      <c r="F100" s="157">
        <f t="shared" ref="F100:F101" si="22">D100-E100</f>
        <v>0</v>
      </c>
      <c r="G100" s="158">
        <v>0</v>
      </c>
      <c r="H100" s="159">
        <f t="shared" ref="H100:H101" si="23">E100-G100</f>
        <v>0</v>
      </c>
      <c r="I100" s="415" t="s">
        <v>222</v>
      </c>
      <c r="J100" s="178"/>
    </row>
    <row r="101" spans="2:10" ht="15.75" customHeight="1">
      <c r="B101" s="209"/>
      <c r="C101" s="176" t="s">
        <v>223</v>
      </c>
      <c r="D101" s="156">
        <v>0</v>
      </c>
      <c r="E101" s="156">
        <v>0</v>
      </c>
      <c r="F101" s="157">
        <f t="shared" si="22"/>
        <v>0</v>
      </c>
      <c r="G101" s="158">
        <v>0</v>
      </c>
      <c r="H101" s="159">
        <f t="shared" si="23"/>
        <v>0</v>
      </c>
      <c r="I101" s="416"/>
      <c r="J101" s="161"/>
    </row>
    <row r="102" spans="2:10" ht="15.75" customHeight="1">
      <c r="B102" s="209"/>
      <c r="C102" s="176"/>
      <c r="D102" s="183"/>
      <c r="E102" s="183"/>
      <c r="F102" s="183"/>
      <c r="G102" s="192"/>
      <c r="H102" s="192"/>
      <c r="I102" s="160"/>
      <c r="J102" s="161"/>
    </row>
    <row r="103" spans="2:10" ht="15.75" customHeight="1">
      <c r="B103" s="185" t="s">
        <v>213</v>
      </c>
      <c r="C103" s="211"/>
      <c r="D103" s="212">
        <f t="shared" ref="D103:H103" si="24">SUM(D104:D108)</f>
        <v>0</v>
      </c>
      <c r="E103" s="212">
        <f t="shared" si="24"/>
        <v>0</v>
      </c>
      <c r="F103" s="212">
        <f t="shared" si="24"/>
        <v>0</v>
      </c>
      <c r="G103" s="212">
        <f t="shared" si="24"/>
        <v>0</v>
      </c>
      <c r="H103" s="212">
        <f t="shared" si="24"/>
        <v>0</v>
      </c>
      <c r="I103" s="213"/>
      <c r="J103" s="214"/>
    </row>
    <row r="104" spans="2:10" ht="15.75" customHeight="1">
      <c r="B104" s="215"/>
      <c r="C104" s="176" t="s">
        <v>224</v>
      </c>
      <c r="D104" s="156">
        <v>0</v>
      </c>
      <c r="E104" s="156">
        <v>0</v>
      </c>
      <c r="F104" s="157">
        <f t="shared" ref="F104:F107" si="25">D104-E104</f>
        <v>0</v>
      </c>
      <c r="G104" s="158">
        <v>0</v>
      </c>
      <c r="H104" s="159">
        <f t="shared" ref="H104:H107" si="26">E104-G104</f>
        <v>0</v>
      </c>
      <c r="I104" s="160"/>
      <c r="J104" s="161"/>
    </row>
    <row r="105" spans="2:10" ht="15.75" customHeight="1">
      <c r="B105" s="209"/>
      <c r="C105" s="176" t="s">
        <v>225</v>
      </c>
      <c r="D105" s="156">
        <v>0</v>
      </c>
      <c r="E105" s="156">
        <v>0</v>
      </c>
      <c r="F105" s="157">
        <f t="shared" si="25"/>
        <v>0</v>
      </c>
      <c r="G105" s="158">
        <v>0</v>
      </c>
      <c r="H105" s="159">
        <f t="shared" si="26"/>
        <v>0</v>
      </c>
      <c r="I105" s="160"/>
      <c r="J105" s="161"/>
    </row>
    <row r="106" spans="2:10" ht="15.75" customHeight="1">
      <c r="B106" s="209"/>
      <c r="C106" s="176" t="s">
        <v>226</v>
      </c>
      <c r="D106" s="156">
        <v>0</v>
      </c>
      <c r="E106" s="156">
        <v>0</v>
      </c>
      <c r="F106" s="157">
        <f t="shared" si="25"/>
        <v>0</v>
      </c>
      <c r="G106" s="158">
        <v>0</v>
      </c>
      <c r="H106" s="159">
        <f t="shared" si="26"/>
        <v>0</v>
      </c>
      <c r="I106" s="160"/>
      <c r="J106" s="161"/>
    </row>
    <row r="107" spans="2:10" ht="15.75" customHeight="1">
      <c r="B107" s="209"/>
      <c r="C107" s="176" t="s">
        <v>227</v>
      </c>
      <c r="D107" s="156">
        <v>0</v>
      </c>
      <c r="E107" s="156">
        <v>0</v>
      </c>
      <c r="F107" s="157">
        <f t="shared" si="25"/>
        <v>0</v>
      </c>
      <c r="G107" s="158">
        <v>0</v>
      </c>
      <c r="H107" s="159">
        <f t="shared" si="26"/>
        <v>0</v>
      </c>
      <c r="I107" s="160"/>
      <c r="J107" s="161"/>
    </row>
    <row r="108" spans="2:10" ht="15.75" customHeight="1">
      <c r="B108" s="209"/>
      <c r="C108" s="176"/>
      <c r="D108" s="183"/>
      <c r="E108" s="183"/>
      <c r="F108" s="183"/>
      <c r="G108" s="192"/>
      <c r="H108" s="192"/>
      <c r="I108" s="160"/>
      <c r="J108" s="161"/>
    </row>
    <row r="109" spans="2:10" ht="15.75" customHeight="1">
      <c r="B109" s="185" t="s">
        <v>228</v>
      </c>
      <c r="C109" s="211"/>
      <c r="D109" s="212">
        <f t="shared" ref="D109:H109" si="27">SUM(D110:D117)</f>
        <v>0</v>
      </c>
      <c r="E109" s="212">
        <f t="shared" si="27"/>
        <v>0</v>
      </c>
      <c r="F109" s="212">
        <f t="shared" si="27"/>
        <v>0</v>
      </c>
      <c r="G109" s="212">
        <f t="shared" si="27"/>
        <v>0</v>
      </c>
      <c r="H109" s="212">
        <f t="shared" si="27"/>
        <v>0</v>
      </c>
      <c r="I109" s="213"/>
      <c r="J109" s="214"/>
    </row>
    <row r="110" spans="2:10" ht="15.75" customHeight="1">
      <c r="B110" s="215"/>
      <c r="C110" s="176" t="s">
        <v>229</v>
      </c>
      <c r="D110" s="156">
        <v>0</v>
      </c>
      <c r="E110" s="156">
        <v>0</v>
      </c>
      <c r="F110" s="157">
        <f t="shared" ref="F110:F117" si="28">D110-E110</f>
        <v>0</v>
      </c>
      <c r="G110" s="158">
        <v>0</v>
      </c>
      <c r="H110" s="159">
        <f t="shared" ref="H110:H117" si="29">E110-G110</f>
        <v>0</v>
      </c>
      <c r="I110" s="160"/>
      <c r="J110" s="161"/>
    </row>
    <row r="111" spans="2:10" ht="15.75" customHeight="1">
      <c r="B111" s="209"/>
      <c r="C111" s="176" t="s">
        <v>230</v>
      </c>
      <c r="D111" s="156">
        <v>0</v>
      </c>
      <c r="E111" s="156">
        <v>0</v>
      </c>
      <c r="F111" s="157">
        <f t="shared" si="28"/>
        <v>0</v>
      </c>
      <c r="G111" s="158">
        <v>0</v>
      </c>
      <c r="H111" s="159">
        <f t="shared" si="29"/>
        <v>0</v>
      </c>
      <c r="I111" s="417" t="s">
        <v>231</v>
      </c>
      <c r="J111" s="161"/>
    </row>
    <row r="112" spans="2:10" ht="15.75" customHeight="1">
      <c r="B112" s="209"/>
      <c r="C112" s="176" t="s">
        <v>232</v>
      </c>
      <c r="D112" s="156">
        <v>0</v>
      </c>
      <c r="E112" s="156">
        <v>0</v>
      </c>
      <c r="F112" s="157">
        <f t="shared" si="28"/>
        <v>0</v>
      </c>
      <c r="G112" s="158">
        <v>0</v>
      </c>
      <c r="H112" s="159">
        <f t="shared" si="29"/>
        <v>0</v>
      </c>
      <c r="I112" s="418"/>
      <c r="J112" s="161"/>
    </row>
    <row r="113" spans="2:10" ht="15.75" customHeight="1">
      <c r="B113" s="209"/>
      <c r="C113" s="176" t="s">
        <v>233</v>
      </c>
      <c r="D113" s="156">
        <v>0</v>
      </c>
      <c r="E113" s="156">
        <v>0</v>
      </c>
      <c r="F113" s="157">
        <f t="shared" si="28"/>
        <v>0</v>
      </c>
      <c r="G113" s="158">
        <v>0</v>
      </c>
      <c r="H113" s="159">
        <f t="shared" si="29"/>
        <v>0</v>
      </c>
      <c r="I113" s="418"/>
      <c r="J113" s="161"/>
    </row>
    <row r="114" spans="2:10" ht="15.75" customHeight="1">
      <c r="B114" s="209"/>
      <c r="C114" s="205" t="s">
        <v>234</v>
      </c>
      <c r="D114" s="156">
        <v>0</v>
      </c>
      <c r="E114" s="156">
        <v>0</v>
      </c>
      <c r="F114" s="157">
        <f t="shared" si="28"/>
        <v>0</v>
      </c>
      <c r="G114" s="158">
        <v>0</v>
      </c>
      <c r="H114" s="159">
        <f t="shared" si="29"/>
        <v>0</v>
      </c>
      <c r="I114" s="418"/>
      <c r="J114" s="161"/>
    </row>
    <row r="115" spans="2:10" ht="15.75" customHeight="1">
      <c r="B115" s="209"/>
      <c r="C115" s="176" t="s">
        <v>235</v>
      </c>
      <c r="D115" s="156">
        <v>0</v>
      </c>
      <c r="E115" s="156">
        <v>0</v>
      </c>
      <c r="F115" s="157">
        <f t="shared" si="28"/>
        <v>0</v>
      </c>
      <c r="G115" s="158">
        <v>0</v>
      </c>
      <c r="H115" s="159">
        <f t="shared" si="29"/>
        <v>0</v>
      </c>
      <c r="I115" s="416"/>
      <c r="J115" s="161"/>
    </row>
    <row r="116" spans="2:10" ht="15.75" customHeight="1">
      <c r="B116" s="209"/>
      <c r="C116" s="176" t="s">
        <v>236</v>
      </c>
      <c r="D116" s="156">
        <v>0</v>
      </c>
      <c r="E116" s="156">
        <v>0</v>
      </c>
      <c r="F116" s="157">
        <f t="shared" si="28"/>
        <v>0</v>
      </c>
      <c r="G116" s="158">
        <v>0</v>
      </c>
      <c r="H116" s="159">
        <f t="shared" si="29"/>
        <v>0</v>
      </c>
      <c r="I116" s="160"/>
      <c r="J116" s="161"/>
    </row>
    <row r="117" spans="2:10" ht="15.75" customHeight="1">
      <c r="B117" s="209"/>
      <c r="C117" s="176" t="s">
        <v>237</v>
      </c>
      <c r="D117" s="156">
        <v>0</v>
      </c>
      <c r="E117" s="156">
        <v>0</v>
      </c>
      <c r="F117" s="157">
        <f t="shared" si="28"/>
        <v>0</v>
      </c>
      <c r="G117" s="158">
        <v>0</v>
      </c>
      <c r="H117" s="159">
        <f t="shared" si="29"/>
        <v>0</v>
      </c>
      <c r="I117" s="160"/>
      <c r="J117" s="161"/>
    </row>
    <row r="118" spans="2:10" ht="15.75" customHeight="1">
      <c r="B118" s="209"/>
      <c r="C118" s="176"/>
      <c r="D118" s="183"/>
      <c r="E118" s="183"/>
      <c r="F118" s="183"/>
      <c r="G118" s="192"/>
      <c r="H118" s="192"/>
      <c r="I118" s="160"/>
      <c r="J118" s="161"/>
    </row>
    <row r="119" spans="2:10" ht="15.75" customHeight="1">
      <c r="B119" s="185" t="s">
        <v>201</v>
      </c>
      <c r="C119" s="211"/>
      <c r="D119" s="187">
        <v>0</v>
      </c>
      <c r="E119" s="187">
        <v>0</v>
      </c>
      <c r="F119" s="188">
        <f>D119-E119</f>
        <v>0</v>
      </c>
      <c r="G119" s="189">
        <v>0</v>
      </c>
      <c r="H119" s="190">
        <f>E119-G119</f>
        <v>0</v>
      </c>
      <c r="I119" s="213"/>
      <c r="J119" s="214"/>
    </row>
    <row r="120" spans="2:10" ht="15.75" customHeight="1">
      <c r="B120" s="209"/>
      <c r="C120" s="176"/>
      <c r="D120" s="183"/>
      <c r="E120" s="183"/>
      <c r="F120" s="183"/>
      <c r="G120" s="192"/>
      <c r="H120" s="192"/>
      <c r="I120" s="160"/>
      <c r="J120" s="161"/>
    </row>
    <row r="121" spans="2:10" ht="15.75" customHeight="1">
      <c r="B121" s="185" t="s">
        <v>238</v>
      </c>
      <c r="C121" s="211"/>
      <c r="D121" s="187">
        <v>0</v>
      </c>
      <c r="E121" s="187">
        <v>0</v>
      </c>
      <c r="F121" s="188">
        <f>D121-E121</f>
        <v>0</v>
      </c>
      <c r="G121" s="189">
        <v>0</v>
      </c>
      <c r="H121" s="190">
        <f>E121-G121</f>
        <v>0</v>
      </c>
      <c r="I121" s="213"/>
      <c r="J121" s="214"/>
    </row>
    <row r="122" spans="2:10" ht="15.75" customHeight="1">
      <c r="B122" s="209"/>
      <c r="C122" s="176"/>
      <c r="D122" s="183"/>
      <c r="E122" s="183"/>
      <c r="F122" s="183"/>
      <c r="G122" s="192"/>
      <c r="H122" s="192"/>
      <c r="I122" s="160"/>
      <c r="J122" s="161"/>
    </row>
    <row r="123" spans="2:10" ht="15.75" customHeight="1">
      <c r="B123" s="185" t="s">
        <v>239</v>
      </c>
      <c r="C123" s="211"/>
      <c r="D123" s="212">
        <f t="shared" ref="D123:H123" si="30">SUM(D124:D125)</f>
        <v>0</v>
      </c>
      <c r="E123" s="212">
        <f t="shared" si="30"/>
        <v>0</v>
      </c>
      <c r="F123" s="212">
        <f t="shared" si="30"/>
        <v>0</v>
      </c>
      <c r="G123" s="212">
        <f t="shared" si="30"/>
        <v>0</v>
      </c>
      <c r="H123" s="212">
        <f t="shared" si="30"/>
        <v>0</v>
      </c>
      <c r="I123" s="213"/>
      <c r="J123" s="214"/>
    </row>
    <row r="124" spans="2:10" ht="15.75" customHeight="1">
      <c r="B124" s="215"/>
      <c r="C124" s="176" t="s">
        <v>240</v>
      </c>
      <c r="D124" s="156">
        <v>0</v>
      </c>
      <c r="E124" s="156">
        <v>0</v>
      </c>
      <c r="F124" s="157">
        <f t="shared" ref="F124:F125" si="31">D124-E124</f>
        <v>0</v>
      </c>
      <c r="G124" s="158">
        <v>0</v>
      </c>
      <c r="H124" s="159">
        <f t="shared" ref="H124:H125" si="32">E124-G124</f>
        <v>0</v>
      </c>
      <c r="I124" s="160"/>
      <c r="J124" s="161"/>
    </row>
    <row r="125" spans="2:10" ht="15.75" customHeight="1">
      <c r="B125" s="209"/>
      <c r="C125" s="176" t="s">
        <v>241</v>
      </c>
      <c r="D125" s="156">
        <v>0</v>
      </c>
      <c r="E125" s="156">
        <v>0</v>
      </c>
      <c r="F125" s="157">
        <f t="shared" si="31"/>
        <v>0</v>
      </c>
      <c r="G125" s="158">
        <v>0</v>
      </c>
      <c r="H125" s="159">
        <f t="shared" si="32"/>
        <v>0</v>
      </c>
      <c r="I125" s="160"/>
      <c r="J125" s="161"/>
    </row>
    <row r="126" spans="2:10" ht="15.75" customHeight="1">
      <c r="B126" s="209"/>
      <c r="C126" s="176"/>
      <c r="D126" s="183"/>
      <c r="E126" s="183"/>
      <c r="F126" s="183"/>
      <c r="G126" s="192"/>
      <c r="H126" s="192"/>
      <c r="I126" s="160"/>
      <c r="J126" s="161"/>
    </row>
    <row r="127" spans="2:10" ht="15.75" customHeight="1">
      <c r="B127" s="185" t="s">
        <v>242</v>
      </c>
      <c r="C127" s="211" t="s">
        <v>243</v>
      </c>
      <c r="D127" s="187">
        <v>0</v>
      </c>
      <c r="E127" s="187">
        <v>0</v>
      </c>
      <c r="F127" s="188">
        <f>D127-E127</f>
        <v>0</v>
      </c>
      <c r="G127" s="189">
        <v>0</v>
      </c>
      <c r="H127" s="190">
        <f>E127-G127</f>
        <v>0</v>
      </c>
      <c r="I127" s="213"/>
      <c r="J127" s="214"/>
    </row>
    <row r="128" spans="2:10" ht="15.75" customHeight="1">
      <c r="B128" s="216"/>
      <c r="C128" s="217"/>
      <c r="D128" s="217"/>
      <c r="E128" s="217"/>
      <c r="F128" s="217"/>
      <c r="G128" s="217"/>
      <c r="H128" s="217"/>
      <c r="I128" s="160"/>
      <c r="J128" s="218"/>
    </row>
    <row r="129" spans="2:10" ht="15.75" customHeight="1">
      <c r="B129" s="219"/>
      <c r="C129" s="220"/>
      <c r="D129" s="134" t="s">
        <v>128</v>
      </c>
      <c r="E129" s="134" t="s">
        <v>125</v>
      </c>
      <c r="F129" s="134" t="s">
        <v>129</v>
      </c>
      <c r="G129" s="221" t="s">
        <v>130</v>
      </c>
      <c r="H129" s="221" t="s">
        <v>131</v>
      </c>
      <c r="I129" s="220"/>
      <c r="J129" s="222"/>
    </row>
    <row r="130" spans="2:10" ht="15.75" customHeight="1">
      <c r="B130" s="223" t="s">
        <v>244</v>
      </c>
      <c r="C130" s="224"/>
      <c r="D130" s="225">
        <f t="shared" ref="D130:H130" si="33">SUM(D127+D123+D121+D119+D109+D103+D99+D80+D58+D32+D30+D14+D7)</f>
        <v>0</v>
      </c>
      <c r="E130" s="225">
        <f t="shared" si="33"/>
        <v>0</v>
      </c>
      <c r="F130" s="225">
        <f t="shared" si="33"/>
        <v>0</v>
      </c>
      <c r="G130" s="225">
        <f t="shared" si="33"/>
        <v>0</v>
      </c>
      <c r="H130" s="225">
        <f t="shared" si="33"/>
        <v>0</v>
      </c>
      <c r="I130" s="226"/>
      <c r="J130" s="227"/>
    </row>
    <row r="131" spans="2:10" ht="15.75" customHeight="1">
      <c r="B131" s="228" t="s">
        <v>245</v>
      </c>
      <c r="C131" s="229" t="s">
        <v>246</v>
      </c>
      <c r="D131" s="230">
        <f t="shared" ref="D131:H131" si="34">D130*10%</f>
        <v>0</v>
      </c>
      <c r="E131" s="230">
        <f t="shared" si="34"/>
        <v>0</v>
      </c>
      <c r="F131" s="230">
        <f t="shared" si="34"/>
        <v>0</v>
      </c>
      <c r="G131" s="230">
        <f t="shared" si="34"/>
        <v>0</v>
      </c>
      <c r="H131" s="230">
        <f t="shared" si="34"/>
        <v>0</v>
      </c>
      <c r="I131" s="213"/>
      <c r="J131" s="231" t="s">
        <v>247</v>
      </c>
    </row>
    <row r="132" spans="2:10" ht="15.75" customHeight="1" thickBot="1">
      <c r="B132" s="232" t="s">
        <v>248</v>
      </c>
      <c r="C132" s="233"/>
      <c r="D132" s="234">
        <f t="shared" ref="D132:H132" si="35">D130+D131</f>
        <v>0</v>
      </c>
      <c r="E132" s="234">
        <f t="shared" si="35"/>
        <v>0</v>
      </c>
      <c r="F132" s="234">
        <f t="shared" si="35"/>
        <v>0</v>
      </c>
      <c r="G132" s="234">
        <f t="shared" si="35"/>
        <v>0</v>
      </c>
      <c r="H132" s="234">
        <f t="shared" si="35"/>
        <v>0</v>
      </c>
      <c r="I132" s="235"/>
      <c r="J132" s="236"/>
    </row>
    <row r="133" spans="2:10" ht="15.75" customHeight="1">
      <c r="B133" s="399" t="s">
        <v>249</v>
      </c>
      <c r="C133" s="400"/>
      <c r="D133" s="400"/>
      <c r="E133" s="400"/>
      <c r="F133" s="400"/>
      <c r="G133" s="400"/>
      <c r="H133" s="400"/>
      <c r="I133" s="400"/>
      <c r="J133" s="401"/>
    </row>
    <row r="134" spans="2:10" ht="15.75" customHeight="1">
      <c r="B134" s="402"/>
      <c r="C134" s="403"/>
      <c r="D134" s="403"/>
      <c r="E134" s="403"/>
      <c r="F134" s="403"/>
      <c r="G134" s="403"/>
      <c r="H134" s="403"/>
      <c r="I134" s="403"/>
      <c r="J134" s="404"/>
    </row>
    <row r="135" spans="2:10" ht="15.75" customHeight="1" thickBot="1">
      <c r="B135" s="405"/>
      <c r="C135" s="406"/>
      <c r="D135" s="406"/>
      <c r="E135" s="406"/>
      <c r="F135" s="406"/>
      <c r="G135" s="406"/>
      <c r="H135" s="406"/>
      <c r="I135" s="406"/>
      <c r="J135" s="407"/>
    </row>
    <row r="136" spans="2:10" ht="15.75" customHeight="1">
      <c r="B136" s="237"/>
      <c r="C136" s="237"/>
      <c r="D136" s="237"/>
      <c r="E136" s="237"/>
      <c r="F136" s="237"/>
      <c r="G136" s="237"/>
      <c r="H136" s="237"/>
      <c r="I136" s="237"/>
      <c r="J136" s="237"/>
    </row>
    <row r="137" spans="2:10" ht="15.75" customHeight="1">
      <c r="B137" s="238"/>
      <c r="C137" s="238"/>
      <c r="D137" s="238"/>
      <c r="E137" s="238"/>
      <c r="F137" s="238"/>
      <c r="G137" s="238"/>
      <c r="H137" s="238"/>
      <c r="I137" s="238"/>
      <c r="J137" s="238"/>
    </row>
    <row r="138" spans="2:10" ht="15.75" customHeight="1">
      <c r="B138" s="238"/>
      <c r="C138" s="238"/>
      <c r="D138" s="238"/>
      <c r="E138" s="238"/>
      <c r="F138" s="238"/>
      <c r="G138" s="238"/>
      <c r="H138" s="238"/>
      <c r="I138" s="238"/>
      <c r="J138" s="238"/>
    </row>
    <row r="139" spans="2:10" ht="15.75" customHeight="1"/>
    <row r="140" spans="2:10" ht="15.75" customHeight="1"/>
    <row r="141" spans="2:10" ht="15.75" customHeight="1"/>
    <row r="142" spans="2:10" ht="15.75" customHeight="1"/>
    <row r="143" spans="2:10" ht="15.75" customHeight="1"/>
    <row r="144" spans="2:10"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sheetData>
  <mergeCells count="6">
    <mergeCell ref="B133:J135"/>
    <mergeCell ref="B1:J1"/>
    <mergeCell ref="B2:J2"/>
    <mergeCell ref="B3:F3"/>
    <mergeCell ref="I100:I101"/>
    <mergeCell ref="I111:I115"/>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RenoMax Feaso</vt:lpstr>
      <vt:lpstr>Renovation Budget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Grubisa</dc:creator>
  <cp:lastModifiedBy>Kevin Grubisa</cp:lastModifiedBy>
  <cp:lastPrinted>2023-02-16T01:33:52Z</cp:lastPrinted>
  <dcterms:created xsi:type="dcterms:W3CDTF">2022-09-19T01:50:47Z</dcterms:created>
  <dcterms:modified xsi:type="dcterms:W3CDTF">2025-11-29T07:21:50Z</dcterms:modified>
</cp:coreProperties>
</file>