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Your Debts" sheetId="2" state="visible" r:id="rId4"/>
    <sheet name="Payoff Plan" sheetId="3" state="visible" r:id="rId5"/>
    <sheet name="Payment Log" sheetId="4" state="visible" r:id="rId6"/>
    <sheet name="Summary" sheetId="5" state="visible" r:id="rId7"/>
    <sheet name="Payoff Projection"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<sst xmlns="http://schemas.openxmlformats.org/spreadsheetml/2006/main" count="76" uniqueCount="67">
  <si>
    <t xml:space="preserve">STATE OF HARMONI</t>
  </si>
  <si>
    <t xml:space="preserve">Debt Payoff Tracker</t>
  </si>
  <si>
    <t xml:space="preserve">Know Your Numbers. Know Yourself. Know Your Choices.</t>
  </si>
  <si>
    <t xml:space="preserve">How to use this tracker</t>
  </si>
  <si>
    <t xml:space="preserve">1. Go to the 'Your Debts' tab and list every debt you have. Fill in the pink cells only.</t>
  </si>
  <si>
    <t xml:space="preserve">2. Choose a payoff strategy on the 'Payoff Plan' tab (Snowball or Avalanche) and see your path.</t>
  </si>
  <si>
    <t xml:space="preserve">3. Use the 'Payment Log' tab to record each payment as you make it and watch your balances fall.</t>
  </si>
  <si>
    <t xml:space="preserve">4. The 'Summary' tab shows your total picture at a glance.</t>
  </si>
  <si>
    <t xml:space="preserve">Only edit the PINK cells. Everything else calculates for you.</t>
  </si>
  <si>
    <t xml:space="preserve">Two ways to clear debt</t>
  </si>
  <si>
    <t xml:space="preserve">Snowball: pay off the smallest balance first for quick wins and momentum.</t>
  </si>
  <si>
    <t xml:space="preserve">Avalanche: pay off the highest interest rate first to save the most money.</t>
  </si>
  <si>
    <t xml:space="preserve">There is no wrong choice. The right one is the one you will actually stick to.</t>
  </si>
  <si>
    <t xml:space="preserve">This tracker is provided for educational purposes only and is general information, not personal financial advice. Consider your own circumstances and seek advice from a licensed financial adviser, accountant or other qualified professional before making financial decisions.</t>
  </si>
  <si>
    <t xml:space="preserve">YOUR DEBTS</t>
  </si>
  <si>
    <t xml:space="preserve">List every debt below. Fill in the pink cells only.</t>
  </si>
  <si>
    <t xml:space="preserve">Debt Name</t>
  </si>
  <si>
    <t xml:space="preserve">Debt Type</t>
  </si>
  <si>
    <t xml:space="preserve">Current Balance</t>
  </si>
  <si>
    <t xml:space="preserve">Interest Rate (APR)</t>
  </si>
  <si>
    <t xml:space="preserve">Minimum Payment</t>
  </si>
  <si>
    <t xml:space="preserve">Extra Payment</t>
  </si>
  <si>
    <t xml:space="preserve">Total Monthly Payment</t>
  </si>
  <si>
    <t xml:space="preserve">Store Card</t>
  </si>
  <si>
    <t xml:space="preserve">Retail Card</t>
  </si>
  <si>
    <t xml:space="preserve">Credit Card</t>
  </si>
  <si>
    <t xml:space="preserve">Car Loan</t>
  </si>
  <si>
    <t xml:space="preserve">Vehicle</t>
  </si>
  <si>
    <t xml:space="preserve">TOTALS</t>
  </si>
  <si>
    <t xml:space="preserve">Pink cells = you fill in</t>
  </si>
  <si>
    <t xml:space="preserve">Gold cells = calculated automatically</t>
  </si>
  <si>
    <t xml:space="preserve">PAYOFF PLAN</t>
  </si>
  <si>
    <t xml:space="preserve">Your debts ranked by both strategies. Pick the one you'll stick to.</t>
  </si>
  <si>
    <t xml:space="preserve">SNOWBALL — smallest balance first (momentum)</t>
  </si>
  <si>
    <t xml:space="preserve">AVALANCHE — highest interest first (saves money)</t>
  </si>
  <si>
    <t xml:space="preserve">Order</t>
  </si>
  <si>
    <t xml:space="preserve">Balance</t>
  </si>
  <si>
    <t xml:space="preserve">Interest Rate</t>
  </si>
  <si>
    <t xml:space="preserve">Min Payment</t>
  </si>
  <si>
    <t xml:space="preserve">PAYMENT LOG</t>
  </si>
  <si>
    <t xml:space="preserve">Record each payment as you make it. Fill in the pink cells only.</t>
  </si>
  <si>
    <t xml:space="preserve">Date</t>
  </si>
  <si>
    <t xml:space="preserve">Payment Amount</t>
  </si>
  <si>
    <t xml:space="preserve">Notes</t>
  </si>
  <si>
    <t xml:space="preserve">Visa Credit Card</t>
  </si>
  <si>
    <t xml:space="preserve">First extra payment — momentum!</t>
  </si>
  <si>
    <t xml:space="preserve">YOUR DEBT SNAPSHOT</t>
  </si>
  <si>
    <t xml:space="preserve">Numbers create clarity. Clarity creates choice.</t>
  </si>
  <si>
    <t xml:space="preserve">Total debt remaining</t>
  </si>
  <si>
    <t xml:space="preserve">Original total debt</t>
  </si>
  <si>
    <t xml:space="preserve">Total paid so far</t>
  </si>
  <si>
    <t xml:space="preserve">Total minimum payments (monthly)</t>
  </si>
  <si>
    <t xml:space="preserve">Total extra payments (monthly)</t>
  </si>
  <si>
    <t xml:space="preserve">Total monthly commitment</t>
  </si>
  <si>
    <t xml:space="preserve">Number of debts</t>
  </si>
  <si>
    <t xml:space="preserve">Percentage paid off</t>
  </si>
  <si>
    <t xml:space="preserve">Every payment is a choice. Every choice is progress. Keep going — Krissy x</t>
  </si>
  <si>
    <t xml:space="preserve">PAYOFF PROJECTION</t>
  </si>
  <si>
    <t xml:space="preserve">See both methods side by side. Watch your debt fall and pick the line you want to follow.</t>
  </si>
  <si>
    <t xml:space="preserve">Snowball — debt free in</t>
  </si>
  <si>
    <t xml:space="preserve">2y 10m</t>
  </si>
  <si>
    <t xml:space="preserve">Month</t>
  </si>
  <si>
    <t xml:space="preserve">Snowball Balance</t>
  </si>
  <si>
    <t xml:space="preserve">Avalanche Balance</t>
  </si>
  <si>
    <t xml:space="preserve">Avalanche — debt free in</t>
  </si>
  <si>
    <t xml:space="preserve">2y 1m</t>
  </si>
  <si>
    <t xml:space="preserve">This projection is illustrative and based on the debts entered on the 'Your Debts' tab, assuming steady monthly payments and rates. Rebuild or reopen after editing your debts to refresh these figures.</t>
  </si>
</sst>
</file>

<file path=xl/styles.xml><?xml version="1.0" encoding="utf-8"?>
<styleSheet xmlns="http://schemas.openxmlformats.org/spreadsheetml/2006/main">
  <numFmts count="6">
    <numFmt numFmtId="164" formatCode="General"/>
    <numFmt numFmtId="165" formatCode="\$#,##0.00;&quot;($&quot;#,##0.00\);\-"/>
    <numFmt numFmtId="166" formatCode="0.00%"/>
    <numFmt numFmtId="167" formatCode="dd/mm/yyyy"/>
    <numFmt numFmtId="168" formatCode="0"/>
    <numFmt numFmtId="169" formatCode="\$#,##0;&quot;($&quot;#,##0\);\-"/>
  </numFmts>
  <fonts count="25">
    <font>
      <sz val="11"/>
      <color theme="1"/>
      <name val="Calibri"/>
      <family val="2"/>
      <charset val="1"/>
    </font>
    <font>
      <sz val="10"/>
      <name val="Arial"/>
      <family val="0"/>
    </font>
    <font>
      <sz val="10"/>
      <name val="Arial"/>
      <family val="0"/>
    </font>
    <font>
      <sz val="10"/>
      <name val="Arial"/>
      <family val="0"/>
    </font>
    <font>
      <b val="true"/>
      <sz val="20"/>
      <color rgb="FFFF006E"/>
      <name val="Arial"/>
      <family val="0"/>
      <charset val="1"/>
    </font>
    <font>
      <b val="true"/>
      <sz val="14"/>
      <color rgb="FF3A0650"/>
      <name val="Arial"/>
      <family val="0"/>
      <charset val="1"/>
    </font>
    <font>
      <i val="true"/>
      <sz val="11"/>
      <color rgb="FFC9A84C"/>
      <name val="Arial"/>
      <family val="0"/>
      <charset val="1"/>
    </font>
    <font>
      <b val="true"/>
      <sz val="12"/>
      <color rgb="FF3A0650"/>
      <name val="Arial"/>
      <family val="0"/>
      <charset val="1"/>
    </font>
    <font>
      <sz val="11"/>
      <color rgb="FF0D0D0D"/>
      <name val="Arial"/>
      <family val="0"/>
      <charset val="1"/>
    </font>
    <font>
      <i val="true"/>
      <sz val="9"/>
      <color rgb="FF7F7F7F"/>
      <name val="Arial"/>
      <family val="0"/>
      <charset val="1"/>
    </font>
    <font>
      <b val="true"/>
      <sz val="16"/>
      <color rgb="FFFF006E"/>
      <name val="Arial"/>
      <family val="0"/>
      <charset val="1"/>
    </font>
    <font>
      <i val="true"/>
      <sz val="10"/>
      <color rgb="FF3A0650"/>
      <name val="Arial"/>
      <family val="0"/>
      <charset val="1"/>
    </font>
    <font>
      <b val="true"/>
      <sz val="11"/>
      <color rgb="FFFFFFFF"/>
      <name val="Arial"/>
      <family val="0"/>
      <charset val="1"/>
    </font>
    <font>
      <sz val="10"/>
      <name val="Arial"/>
      <family val="0"/>
      <charset val="1"/>
    </font>
    <font>
      <i val="true"/>
      <sz val="9"/>
      <color rgb="FFFF006E"/>
      <name val="Arial"/>
      <family val="0"/>
      <charset val="1"/>
    </font>
    <font>
      <i val="true"/>
      <sz val="9"/>
      <color rgb="FFC9A84C"/>
      <name val="Arial"/>
      <family val="0"/>
      <charset val="1"/>
    </font>
    <font>
      <b val="true"/>
      <sz val="11"/>
      <color rgb="FF0D0D0D"/>
      <name val="Arial"/>
      <family val="0"/>
      <charset val="1"/>
    </font>
    <font>
      <b val="true"/>
      <sz val="18"/>
      <color rgb="FFFF006E"/>
      <name val="Arial"/>
      <family val="0"/>
      <charset val="1"/>
    </font>
    <font>
      <b val="true"/>
      <sz val="11"/>
      <color rgb="FF3A0650"/>
      <name val="Arial"/>
      <family val="0"/>
      <charset val="1"/>
    </font>
    <font>
      <b val="true"/>
      <sz val="12"/>
      <color rgb="FFFF006E"/>
      <name val="Arial"/>
      <family val="0"/>
      <charset val="1"/>
    </font>
    <font>
      <b val="true"/>
      <i val="true"/>
      <sz val="11"/>
      <color rgb="FF3A0650"/>
      <name val="Arial"/>
      <family val="0"/>
      <charset val="1"/>
    </font>
    <font>
      <b val="true"/>
      <sz val="12"/>
      <color rgb="FFC9A84C"/>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3A0650"/>
        <bgColor rgb="FF0D0D0D"/>
      </patternFill>
    </fill>
    <fill>
      <patternFill patternType="solid">
        <fgColor rgb="FFFCE4F0"/>
        <bgColor rgb="FFF6EFD8"/>
      </patternFill>
    </fill>
    <fill>
      <patternFill patternType="solid">
        <fgColor rgb="FFF6EFD8"/>
        <bgColor rgb="FFFCE4F0"/>
      </patternFill>
    </fill>
    <fill>
      <patternFill patternType="solid">
        <fgColor rgb="FFFF006E"/>
        <bgColor rgb="FFFF00FF"/>
      </patternFill>
    </fill>
    <fill>
      <patternFill patternType="solid">
        <fgColor rgb="FFC9A84C"/>
        <bgColor rgb="FFB3B3B3"/>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general" vertical="bottom" textRotation="0" wrapText="false" indent="0" shrinkToFit="false"/>
      <protection locked="true" hidden="false"/>
    </xf>
    <xf numFmtId="165" fontId="13" fillId="3" borderId="1" xfId="0" applyFont="true" applyBorder="true" applyAlignment="true" applyProtection="false">
      <alignment horizontal="general" vertical="bottom" textRotation="0" wrapText="false" indent="0" shrinkToFit="false"/>
      <protection locked="true" hidden="false"/>
    </xf>
    <xf numFmtId="166" fontId="13" fillId="3" borderId="1" xfId="0" applyFont="true" applyBorder="true" applyAlignment="true" applyProtection="false">
      <alignment horizontal="general" vertical="bottom" textRotation="0" wrapText="false" indent="0" shrinkToFit="false"/>
      <protection locked="true" hidden="false"/>
    </xf>
    <xf numFmtId="165" fontId="13" fillId="4" borderId="1" xfId="0" applyFont="true" applyBorder="true" applyAlignment="true" applyProtection="false">
      <alignment horizontal="general" vertical="bottom" textRotation="0" wrapText="false" indent="0" shrinkToFit="false"/>
      <protection locked="true" hidden="false"/>
    </xf>
    <xf numFmtId="164" fontId="12" fillId="2" borderId="1" xfId="0" applyFont="true" applyBorder="true" applyAlignment="true" applyProtection="false">
      <alignment horizontal="general" vertical="bottom" textRotation="0" wrapText="false" indent="0" shrinkToFit="false"/>
      <protection locked="true" hidden="false"/>
    </xf>
    <xf numFmtId="165" fontId="12" fillId="2"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4" fontId="16" fillId="6"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bottom" textRotation="0" wrapText="false" indent="0" shrinkToFit="false"/>
      <protection locked="true" hidden="false"/>
    </xf>
    <xf numFmtId="164" fontId="13" fillId="0" borderId="1" xfId="0" applyFont="true" applyBorder="true" applyAlignment="true" applyProtection="false">
      <alignment horizontal="left" vertical="bottom" textRotation="0" wrapText="false" indent="0" shrinkToFit="false"/>
      <protection locked="true" hidden="false"/>
    </xf>
    <xf numFmtId="165" fontId="13" fillId="0" borderId="1" xfId="0" applyFont="true" applyBorder="true" applyAlignment="true" applyProtection="false">
      <alignment horizontal="left" vertical="bottom" textRotation="0" wrapText="false" indent="0" shrinkToFit="false"/>
      <protection locked="true" hidden="false"/>
    </xf>
    <xf numFmtId="166" fontId="13" fillId="0" borderId="1" xfId="0" applyFont="true" applyBorder="true" applyAlignment="true" applyProtection="false">
      <alignment horizontal="left" vertical="bottom" textRotation="0" wrapText="false" indent="0" shrinkToFit="false"/>
      <protection locked="true" hidden="false"/>
    </xf>
    <xf numFmtId="167" fontId="13" fillId="3"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18" fillId="3" borderId="1" xfId="0" applyFont="true" applyBorder="true" applyAlignment="true" applyProtection="false">
      <alignment horizontal="general" vertical="center" textRotation="0" wrapText="false" indent="0" shrinkToFit="false"/>
      <protection locked="true" hidden="false"/>
    </xf>
    <xf numFmtId="165" fontId="19" fillId="4" borderId="1" xfId="0" applyFont="true" applyBorder="true" applyAlignment="true" applyProtection="false">
      <alignment horizontal="center" vertical="center" textRotation="0" wrapText="false" indent="0" shrinkToFit="false"/>
      <protection locked="true" hidden="false"/>
    </xf>
    <xf numFmtId="168" fontId="19" fillId="4" borderId="1" xfId="0" applyFont="true" applyBorder="true" applyAlignment="true" applyProtection="false">
      <alignment horizontal="center" vertical="center" textRotation="0" wrapText="false" indent="0" shrinkToFit="false"/>
      <protection locked="true" hidden="false"/>
    </xf>
    <xf numFmtId="166" fontId="19" fillId="4" borderId="1"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8" fillId="3" borderId="1" xfId="0" applyFont="true" applyBorder="true" applyAlignment="true" applyProtection="false">
      <alignment horizontal="general" vertical="bottom" textRotation="0" wrapText="false" indent="0" shrinkToFit="false"/>
      <protection locked="true" hidden="false"/>
    </xf>
    <xf numFmtId="164" fontId="19" fillId="4" borderId="1" xfId="0" applyFont="true" applyBorder="true" applyAlignment="true" applyProtection="false">
      <alignment horizontal="center" vertical="bottom" textRotation="0" wrapText="false" indent="0" shrinkToFit="false"/>
      <protection locked="true" hidden="false"/>
    </xf>
    <xf numFmtId="164" fontId="12" fillId="2" borderId="1" xfId="0" applyFont="true" applyBorder="true" applyAlignment="true" applyProtection="false">
      <alignment horizontal="center" vertical="bottom" textRotation="0" wrapText="false" indent="0" shrinkToFit="false"/>
      <protection locked="true" hidden="false"/>
    </xf>
    <xf numFmtId="164" fontId="21" fillId="4" borderId="1" xfId="0" applyFont="true" applyBorder="true" applyAlignment="true" applyProtection="false">
      <alignment horizontal="center" vertical="bottom" textRotation="0" wrapText="false" indent="0" shrinkToFit="false"/>
      <protection locked="true" hidden="false"/>
    </xf>
    <xf numFmtId="169" fontId="0" fillId="0" borderId="0" xfId="0" applyFont="fals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6E"/>
      <rgbColor rgb="FF00FF00"/>
      <rgbColor rgb="FF0000FF"/>
      <rgbColor rgb="FFFFFF00"/>
      <rgbColor rgb="FFFF00FF"/>
      <rgbColor rgb="FF00FFFF"/>
      <rgbColor rgb="FF800000"/>
      <rgbColor rgb="FF008000"/>
      <rgbColor rgb="FF000080"/>
      <rgbColor rgb="FF808000"/>
      <rgbColor rgb="FF800080"/>
      <rgbColor rgb="FF008080"/>
      <rgbColor rgb="FFB3B3B3"/>
      <rgbColor rgb="FF7F7F7F"/>
      <rgbColor rgb="FF9999FF"/>
      <rgbColor rgb="FF993366"/>
      <rgbColor rgb="FFF6EFD8"/>
      <rgbColor rgb="FFFCE4F0"/>
      <rgbColor rgb="FF3A0650"/>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C9A84C"/>
      <rgbColor rgb="FF003366"/>
      <rgbColor rgb="FF339966"/>
      <rgbColor rgb="FF0D0D0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Your Debt Over Time — Snowball vs Avalanche</a:t>
            </a:r>
          </a:p>
        </c:rich>
      </c:tx>
      <c:overlay val="0"/>
      <c:spPr>
        <a:noFill/>
        <a:ln w="0">
          <a:noFill/>
        </a:ln>
      </c:spPr>
    </c:title>
    <c:autoTitleDeleted val="0"/>
    <c:plotArea>
      <c:lineChart>
        <c:grouping val="standard"/>
        <c:varyColors val="0"/>
        <c:ser>
          <c:idx val="0"/>
          <c:order val="0"/>
          <c:tx>
            <c:strRef>
              <c:f>label 0</c:f>
              <c:strCache>
                <c:ptCount val="1"/>
                <c:pt idx="0">
                  <c:v>Snowball Balance</c:v>
                </c:pt>
              </c:strCache>
            </c:strRef>
          </c:tx>
          <c:spPr>
            <a:solidFill>
              <a:srgbClr val="ff006e"/>
            </a:solidFill>
            <a:ln w="28080">
              <a:solidFill>
                <a:srgbClr val="ff006e"/>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categories</c:f>
              <c:strCache>
                <c:ptCount val="3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strCache>
            </c:strRef>
          </c:cat>
          <c:val>
            <c:numRef>
              <c:f>0</c:f>
              <c:numCache>
                <c:formatCode>\$#,##0;"($"#,##0\);\-</c:formatCode>
                <c:ptCount val="35"/>
                <c:pt idx="0">
                  <c:v>10300</c:v>
                </c:pt>
                <c:pt idx="1">
                  <c:v>9944.91</c:v>
                </c:pt>
                <c:pt idx="2">
                  <c:v>9587.59</c:v>
                </c:pt>
                <c:pt idx="3">
                  <c:v>9228.01</c:v>
                </c:pt>
                <c:pt idx="4">
                  <c:v>8866.14</c:v>
                </c:pt>
                <c:pt idx="5">
                  <c:v>8531.61</c:v>
                </c:pt>
                <c:pt idx="6">
                  <c:v>8194.2</c:v>
                </c:pt>
                <c:pt idx="7">
                  <c:v>7853.91</c:v>
                </c:pt>
                <c:pt idx="8">
                  <c:v>7510.69</c:v>
                </c:pt>
                <c:pt idx="9">
                  <c:v>7164.51</c:v>
                </c:pt>
                <c:pt idx="10">
                  <c:v>6815.36</c:v>
                </c:pt>
                <c:pt idx="11">
                  <c:v>6463.2</c:v>
                </c:pt>
                <c:pt idx="12">
                  <c:v>6108</c:v>
                </c:pt>
                <c:pt idx="13">
                  <c:v>5851.21</c:v>
                </c:pt>
                <c:pt idx="14">
                  <c:v>5608.43</c:v>
                </c:pt>
                <c:pt idx="15">
                  <c:v>5361.2</c:v>
                </c:pt>
                <c:pt idx="16">
                  <c:v>5109.45</c:v>
                </c:pt>
                <c:pt idx="17">
                  <c:v>4853.08</c:v>
                </c:pt>
                <c:pt idx="18">
                  <c:v>4592.01</c:v>
                </c:pt>
                <c:pt idx="19">
                  <c:v>4326.16</c:v>
                </c:pt>
                <c:pt idx="20">
                  <c:v>4055.44</c:v>
                </c:pt>
                <c:pt idx="21">
                  <c:v>3779.75</c:v>
                </c:pt>
                <c:pt idx="22">
                  <c:v>3499.02</c:v>
                </c:pt>
                <c:pt idx="23">
                  <c:v>3213.14</c:v>
                </c:pt>
                <c:pt idx="24">
                  <c:v>2922.02</c:v>
                </c:pt>
                <c:pt idx="25">
                  <c:v>2625.56</c:v>
                </c:pt>
                <c:pt idx="26">
                  <c:v>2323.68</c:v>
                </c:pt>
                <c:pt idx="27">
                  <c:v>2016.26</c:v>
                </c:pt>
                <c:pt idx="28">
                  <c:v>1703.21</c:v>
                </c:pt>
                <c:pt idx="29">
                  <c:v>1384.42</c:v>
                </c:pt>
                <c:pt idx="30">
                  <c:v>1059.79</c:v>
                </c:pt>
                <c:pt idx="31">
                  <c:v>729.21</c:v>
                </c:pt>
                <c:pt idx="32">
                  <c:v>392.57</c:v>
                </c:pt>
                <c:pt idx="33">
                  <c:v>49.76</c:v>
                </c:pt>
                <c:pt idx="34">
                  <c:v>0</c:v>
                </c:pt>
              </c:numCache>
            </c:numRef>
          </c:val>
          <c:smooth val="0"/>
        </c:ser>
        <c:ser>
          <c:idx val="1"/>
          <c:order val="1"/>
          <c:tx>
            <c:strRef>
              <c:f>label 1</c:f>
              <c:strCache>
                <c:ptCount val="1"/>
                <c:pt idx="0">
                  <c:v>Avalanche Balance</c:v>
                </c:pt>
              </c:strCache>
            </c:strRef>
          </c:tx>
          <c:spPr>
            <a:solidFill>
              <a:srgbClr val="c9a84c"/>
            </a:solidFill>
            <a:ln w="28080">
              <a:solidFill>
                <a:srgbClr val="c9a84c"/>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categories</c:f>
              <c:strCache>
                <c:ptCount val="3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strCache>
            </c:strRef>
          </c:cat>
          <c:val>
            <c:numRef>
              <c:f>1</c:f>
              <c:numCache>
                <c:formatCode>\$#,##0;"($"#,##0\);\-</c:formatCode>
                <c:ptCount val="35"/>
                <c:pt idx="0">
                  <c:v>10300</c:v>
                </c:pt>
                <c:pt idx="1">
                  <c:v>9944.91</c:v>
                </c:pt>
                <c:pt idx="2">
                  <c:v>9584.76</c:v>
                </c:pt>
                <c:pt idx="3">
                  <c:v>9219.44</c:v>
                </c:pt>
                <c:pt idx="4">
                  <c:v>8848.89</c:v>
                </c:pt>
                <c:pt idx="5">
                  <c:v>8473</c:v>
                </c:pt>
                <c:pt idx="6">
                  <c:v>8091.71</c:v>
                </c:pt>
                <c:pt idx="7">
                  <c:v>7704.9</c:v>
                </c:pt>
                <c:pt idx="8">
                  <c:v>7312.5</c:v>
                </c:pt>
                <c:pt idx="9">
                  <c:v>6914.42</c:v>
                </c:pt>
                <c:pt idx="10">
                  <c:v>6510.55</c:v>
                </c:pt>
                <c:pt idx="11">
                  <c:v>6100.8</c:v>
                </c:pt>
                <c:pt idx="12">
                  <c:v>5685.07</c:v>
                </c:pt>
                <c:pt idx="13">
                  <c:v>5263.27</c:v>
                </c:pt>
                <c:pt idx="14">
                  <c:v>4835.29</c:v>
                </c:pt>
                <c:pt idx="15">
                  <c:v>4401.04</c:v>
                </c:pt>
                <c:pt idx="16">
                  <c:v>3960.39</c:v>
                </c:pt>
                <c:pt idx="17">
                  <c:v>3513.26</c:v>
                </c:pt>
                <c:pt idx="18">
                  <c:v>3059.53</c:v>
                </c:pt>
                <c:pt idx="19">
                  <c:v>2599.09</c:v>
                </c:pt>
                <c:pt idx="20">
                  <c:v>2131.82</c:v>
                </c:pt>
                <c:pt idx="21">
                  <c:v>1657.62</c:v>
                </c:pt>
                <c:pt idx="22">
                  <c:v>1176.37</c:v>
                </c:pt>
                <c:pt idx="23">
                  <c:v>687.95</c:v>
                </c:pt>
                <c:pt idx="24">
                  <c:v>342.58</c:v>
                </c:pt>
                <c:pt idx="25">
                  <c:v>0</c:v>
                </c:pt>
                <c:pt idx="26">
                  <c:v>0</c:v>
                </c:pt>
                <c:pt idx="27">
                  <c:v>0</c:v>
                </c:pt>
                <c:pt idx="28">
                  <c:v>0</c:v>
                </c:pt>
                <c:pt idx="29">
                  <c:v>0</c:v>
                </c:pt>
                <c:pt idx="30">
                  <c:v>0</c:v>
                </c:pt>
                <c:pt idx="31">
                  <c:v>0</c:v>
                </c:pt>
                <c:pt idx="32">
                  <c:v>0</c:v>
                </c:pt>
                <c:pt idx="33">
                  <c:v>0</c:v>
                </c:pt>
                <c:pt idx="34">
                  <c:v>0</c:v>
                </c:pt>
              </c:numCache>
            </c:numRef>
          </c:val>
          <c:smooth val="0"/>
        </c:ser>
        <c:hiLowLines>
          <c:spPr>
            <a:ln w="0">
              <a:noFill/>
            </a:ln>
          </c:spPr>
        </c:hiLowLines>
        <c:marker val="0"/>
        <c:axId val="87932113"/>
        <c:axId val="8965181"/>
      </c:lineChart>
      <c:catAx>
        <c:axId val="8793211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Months from Today</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8965181"/>
        <c:crosses val="autoZero"/>
        <c:auto val="1"/>
        <c:lblAlgn val="ctr"/>
        <c:lblOffset val="100"/>
        <c:noMultiLvlLbl val="0"/>
      </c:catAx>
      <c:valAx>
        <c:axId val="8965181"/>
        <c:scaling>
          <c:orientation val="minMax"/>
        </c:scaling>
        <c:delete val="0"/>
        <c:axPos val="l"/>
        <c:majorGridlines>
          <c:spPr>
            <a:ln w="0">
              <a:solidFill>
                <a:srgbClr val="b3b3b3"/>
              </a:solidFill>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Debt Remaining ($)</a:t>
                </a:r>
              </a:p>
            </c:rich>
          </c:tx>
          <c:overlay val="0"/>
          <c:spPr>
            <a:noFill/>
            <a:ln w="0">
              <a:noFill/>
            </a:ln>
          </c:spPr>
        </c:title>
        <c:numFmt formatCode="\$#,##0;&quot;($&quot;#,##0\);\-"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8793211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7</xdr:row>
      <xdr:rowOff>130680</xdr:rowOff>
    </xdr:from>
    <xdr:to>
      <xdr:col>11</xdr:col>
      <xdr:colOff>444240</xdr:colOff>
      <xdr:row>28</xdr:row>
      <xdr:rowOff>89640</xdr:rowOff>
    </xdr:to>
    <xdr:graphicFrame>
      <xdr:nvGraphicFramePr>
        <xdr:cNvPr id="0" name="Chart 1"/>
        <xdr:cNvGraphicFramePr/>
      </xdr:nvGraphicFramePr>
      <xdr:xfrm>
        <a:off x="0" y="1521360"/>
        <a:ext cx="7355520" cy="395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60"/>
    <col collapsed="false" customWidth="true" hidden="false" outlineLevel="0" max="5" min="3" style="1" width="20"/>
  </cols>
  <sheetData>
    <row r="2" customFormat="false" ht="24" hidden="false" customHeight="true" outlineLevel="0" collapsed="false">
      <c r="B2" s="2" t="s">
        <v>0</v>
      </c>
    </row>
    <row r="3" customFormat="false" ht="17.25" hidden="false" customHeight="true" outlineLevel="0" collapsed="false">
      <c r="B3" s="3" t="s">
        <v>1</v>
      </c>
    </row>
    <row r="4" customFormat="false" ht="15" hidden="false" customHeight="true" outlineLevel="0" collapsed="false">
      <c r="B4" s="4" t="s">
        <v>2</v>
      </c>
    </row>
    <row r="7" customFormat="false" ht="19.5" hidden="false" customHeight="true" outlineLevel="0" collapsed="false">
      <c r="B7" s="5" t="s">
        <v>3</v>
      </c>
    </row>
    <row r="8" customFormat="false" ht="19.5" hidden="false" customHeight="true" outlineLevel="0" collapsed="false">
      <c r="B8" s="6" t="s">
        <v>4</v>
      </c>
    </row>
    <row r="9" customFormat="false" ht="19.5" hidden="false" customHeight="true" outlineLevel="0" collapsed="false">
      <c r="B9" s="6" t="s">
        <v>5</v>
      </c>
    </row>
    <row r="10" customFormat="false" ht="19.5" hidden="false" customHeight="true" outlineLevel="0" collapsed="false">
      <c r="B10" s="6" t="s">
        <v>6</v>
      </c>
    </row>
    <row r="11" customFormat="false" ht="19.5" hidden="false" customHeight="true" outlineLevel="0" collapsed="false">
      <c r="B11" s="6" t="s">
        <v>7</v>
      </c>
    </row>
    <row r="12" customFormat="false" ht="19.5" hidden="false" customHeight="true" outlineLevel="0" collapsed="false">
      <c r="B12" s="6"/>
    </row>
    <row r="13" customFormat="false" ht="19.5" hidden="false" customHeight="true" outlineLevel="0" collapsed="false">
      <c r="B13" s="5" t="s">
        <v>8</v>
      </c>
    </row>
    <row r="14" customFormat="false" ht="19.5" hidden="false" customHeight="true" outlineLevel="0" collapsed="false">
      <c r="B14" s="6"/>
    </row>
    <row r="15" customFormat="false" ht="19.5" hidden="false" customHeight="true" outlineLevel="0" collapsed="false">
      <c r="B15" s="5" t="s">
        <v>9</v>
      </c>
    </row>
    <row r="16" customFormat="false" ht="19.5" hidden="false" customHeight="true" outlineLevel="0" collapsed="false">
      <c r="B16" s="6" t="s">
        <v>10</v>
      </c>
    </row>
    <row r="17" customFormat="false" ht="19.5" hidden="false" customHeight="true" outlineLevel="0" collapsed="false">
      <c r="B17" s="6" t="s">
        <v>11</v>
      </c>
    </row>
    <row r="18" customFormat="false" ht="19.5" hidden="false" customHeight="true" outlineLevel="0" collapsed="false">
      <c r="B18" s="6" t="s">
        <v>12</v>
      </c>
    </row>
    <row r="20" customFormat="false" ht="15" hidden="false" customHeight="true" outlineLevel="0" collapsed="false">
      <c r="B20" s="7" t="s">
        <v>13</v>
      </c>
      <c r="C20" s="7"/>
      <c r="D20" s="7"/>
    </row>
    <row r="21" customFormat="false" ht="15" hidden="false" customHeight="true" outlineLevel="0" collapsed="false">
      <c r="B21" s="7"/>
      <c r="C21" s="7"/>
      <c r="D21" s="7"/>
    </row>
    <row r="22" customFormat="false" ht="15" hidden="false" customHeight="true" outlineLevel="0" collapsed="false">
      <c r="B22" s="7"/>
      <c r="C22" s="7"/>
      <c r="D22" s="7"/>
    </row>
  </sheetData>
  <mergeCells count="1">
    <mergeCell ref="B20:D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0"/>
    <col collapsed="false" customWidth="true" hidden="false" outlineLevel="0" max="5" min="3" style="1" width="18"/>
    <col collapsed="false" customWidth="true" hidden="false" outlineLevel="0" max="6" min="6" style="1" width="16"/>
    <col collapsed="false" customWidth="true" hidden="false" outlineLevel="0" max="7" min="7" style="1" width="20"/>
  </cols>
  <sheetData>
    <row r="1" customFormat="false" ht="19.5" hidden="false" customHeight="true" outlineLevel="0" collapsed="false">
      <c r="A1" s="8" t="s">
        <v>14</v>
      </c>
    </row>
    <row r="2" customFormat="false" ht="15" hidden="false" customHeight="true" outlineLevel="0" collapsed="false">
      <c r="A2" s="9" t="s">
        <v>15</v>
      </c>
    </row>
    <row r="4" customFormat="false" ht="26.25" hidden="false" customHeight="true" outlineLevel="0" collapsed="false">
      <c r="A4" s="10" t="s">
        <v>16</v>
      </c>
      <c r="B4" s="10" t="s">
        <v>17</v>
      </c>
      <c r="C4" s="10" t="s">
        <v>18</v>
      </c>
      <c r="D4" s="10" t="s">
        <v>19</v>
      </c>
      <c r="E4" s="10" t="s">
        <v>20</v>
      </c>
      <c r="F4" s="10" t="s">
        <v>21</v>
      </c>
      <c r="G4" s="10" t="s">
        <v>22</v>
      </c>
    </row>
    <row r="5" customFormat="false" ht="15" hidden="false" customHeight="true" outlineLevel="0" collapsed="false">
      <c r="A5" s="11" t="s">
        <v>23</v>
      </c>
      <c r="B5" s="11" t="s">
        <v>24</v>
      </c>
      <c r="C5" s="12" t="n">
        <v>800</v>
      </c>
      <c r="D5" s="13" t="n">
        <v>0.0499</v>
      </c>
      <c r="E5" s="12" t="n">
        <v>30</v>
      </c>
      <c r="F5" s="12" t="n">
        <v>200</v>
      </c>
      <c r="G5" s="14" t="n">
        <f aca="false">IF(AND(E5="",F5=""),"",N(E5)+N(F5))</f>
        <v>230</v>
      </c>
    </row>
    <row r="6" customFormat="false" ht="15" hidden="false" customHeight="true" outlineLevel="0" collapsed="false">
      <c r="A6" s="11" t="s">
        <v>25</v>
      </c>
      <c r="B6" s="11" t="s">
        <v>25</v>
      </c>
      <c r="C6" s="12" t="n">
        <v>6500</v>
      </c>
      <c r="D6" s="13" t="n">
        <v>0.2199</v>
      </c>
      <c r="E6" s="12" t="n">
        <v>150</v>
      </c>
      <c r="F6" s="12" t="n">
        <v>0</v>
      </c>
      <c r="G6" s="14" t="n">
        <f aca="false">IF(AND(E6="",F6=""),"",N(E6)+N(F6))</f>
        <v>150</v>
      </c>
    </row>
    <row r="7" customFormat="false" ht="15" hidden="false" customHeight="true" outlineLevel="0" collapsed="false">
      <c r="A7" s="11" t="s">
        <v>26</v>
      </c>
      <c r="B7" s="11" t="s">
        <v>27</v>
      </c>
      <c r="C7" s="12" t="n">
        <v>3000</v>
      </c>
      <c r="D7" s="13" t="n">
        <v>0.0899</v>
      </c>
      <c r="E7" s="12" t="n">
        <v>120</v>
      </c>
      <c r="F7" s="12" t="n">
        <v>0</v>
      </c>
      <c r="G7" s="14" t="n">
        <f aca="false">IF(AND(E7="",F7=""),"",N(E7)+N(F7))</f>
        <v>120</v>
      </c>
    </row>
    <row r="8" customFormat="false" ht="15" hidden="false" customHeight="true" outlineLevel="0" collapsed="false">
      <c r="A8" s="11"/>
      <c r="B8" s="11"/>
      <c r="C8" s="12"/>
      <c r="D8" s="13"/>
      <c r="E8" s="12"/>
      <c r="F8" s="12"/>
      <c r="G8" s="14" t="str">
        <f aca="false">IF(AND(E8="",F8=""),"",N(E8)+N(F8))</f>
        <v/>
      </c>
    </row>
    <row r="9" customFormat="false" ht="15" hidden="false" customHeight="true" outlineLevel="0" collapsed="false">
      <c r="A9" s="11"/>
      <c r="B9" s="11"/>
      <c r="C9" s="12"/>
      <c r="D9" s="13"/>
      <c r="E9" s="12"/>
      <c r="F9" s="12"/>
      <c r="G9" s="14" t="str">
        <f aca="false">IF(AND(E9="",F9=""),"",N(E9)+N(F9))</f>
        <v/>
      </c>
    </row>
    <row r="10" customFormat="false" ht="15" hidden="false" customHeight="true" outlineLevel="0" collapsed="false">
      <c r="A10" s="11"/>
      <c r="B10" s="11"/>
      <c r="C10" s="12"/>
      <c r="D10" s="13"/>
      <c r="E10" s="12"/>
      <c r="F10" s="12"/>
      <c r="G10" s="14" t="str">
        <f aca="false">IF(AND(E10="",F10=""),"",N(E10)+N(F10))</f>
        <v/>
      </c>
    </row>
    <row r="11" customFormat="false" ht="15" hidden="false" customHeight="true" outlineLevel="0" collapsed="false">
      <c r="A11" s="11"/>
      <c r="B11" s="11"/>
      <c r="C11" s="12"/>
      <c r="D11" s="13"/>
      <c r="E11" s="12"/>
      <c r="F11" s="12"/>
      <c r="G11" s="14" t="str">
        <f aca="false">IF(AND(E11="",F11=""),"",N(E11)+N(F11))</f>
        <v/>
      </c>
    </row>
    <row r="12" customFormat="false" ht="15" hidden="false" customHeight="true" outlineLevel="0" collapsed="false">
      <c r="A12" s="11"/>
      <c r="B12" s="11"/>
      <c r="C12" s="12"/>
      <c r="D12" s="13"/>
      <c r="E12" s="12"/>
      <c r="F12" s="12"/>
      <c r="G12" s="14" t="str">
        <f aca="false">IF(AND(E12="",F12=""),"",N(E12)+N(F12))</f>
        <v/>
      </c>
    </row>
    <row r="13" customFormat="false" ht="15" hidden="false" customHeight="true" outlineLevel="0" collapsed="false">
      <c r="A13" s="11"/>
      <c r="B13" s="11"/>
      <c r="C13" s="12"/>
      <c r="D13" s="13"/>
      <c r="E13" s="12"/>
      <c r="F13" s="12"/>
      <c r="G13" s="14" t="str">
        <f aca="false">IF(AND(E13="",F13=""),"",N(E13)+N(F13))</f>
        <v/>
      </c>
    </row>
    <row r="14" customFormat="false" ht="15" hidden="false" customHeight="true" outlineLevel="0" collapsed="false">
      <c r="A14" s="11"/>
      <c r="B14" s="11"/>
      <c r="C14" s="12"/>
      <c r="D14" s="13"/>
      <c r="E14" s="12"/>
      <c r="F14" s="12"/>
      <c r="G14" s="14" t="str">
        <f aca="false">IF(AND(E14="",F14=""),"",N(E14)+N(F14))</f>
        <v/>
      </c>
    </row>
    <row r="15" customFormat="false" ht="15" hidden="false" customHeight="true" outlineLevel="0" collapsed="false">
      <c r="A15" s="11"/>
      <c r="B15" s="11"/>
      <c r="C15" s="12"/>
      <c r="D15" s="13"/>
      <c r="E15" s="12"/>
      <c r="F15" s="12"/>
      <c r="G15" s="14" t="str">
        <f aca="false">IF(AND(E15="",F15=""),"",N(E15)+N(F15))</f>
        <v/>
      </c>
    </row>
    <row r="16" customFormat="false" ht="15" hidden="false" customHeight="true" outlineLevel="0" collapsed="false">
      <c r="A16" s="11"/>
      <c r="B16" s="11"/>
      <c r="C16" s="12"/>
      <c r="D16" s="13"/>
      <c r="E16" s="12"/>
      <c r="F16" s="12"/>
      <c r="G16" s="14" t="str">
        <f aca="false">IF(AND(E16="",F16=""),"",N(E16)+N(F16))</f>
        <v/>
      </c>
    </row>
    <row r="17" customFormat="false" ht="15" hidden="false" customHeight="true" outlineLevel="0" collapsed="false">
      <c r="A17" s="11"/>
      <c r="B17" s="11"/>
      <c r="C17" s="12"/>
      <c r="D17" s="13"/>
      <c r="E17" s="12"/>
      <c r="F17" s="12"/>
      <c r="G17" s="14" t="str">
        <f aca="false">IF(AND(E17="",F17=""),"",N(E17)+N(F17))</f>
        <v/>
      </c>
    </row>
    <row r="18" customFormat="false" ht="15" hidden="false" customHeight="true" outlineLevel="0" collapsed="false">
      <c r="A18" s="11"/>
      <c r="B18" s="11"/>
      <c r="C18" s="12"/>
      <c r="D18" s="13"/>
      <c r="E18" s="12"/>
      <c r="F18" s="12"/>
      <c r="G18" s="14" t="str">
        <f aca="false">IF(AND(E18="",F18=""),"",N(E18)+N(F18))</f>
        <v/>
      </c>
    </row>
    <row r="19" customFormat="false" ht="15" hidden="false" customHeight="true" outlineLevel="0" collapsed="false">
      <c r="A19" s="11"/>
      <c r="B19" s="11"/>
      <c r="C19" s="12"/>
      <c r="D19" s="13"/>
      <c r="E19" s="12"/>
      <c r="F19" s="12"/>
      <c r="G19" s="14" t="str">
        <f aca="false">IF(AND(E19="",F19=""),"",N(E19)+N(F19))</f>
        <v/>
      </c>
    </row>
    <row r="20" customFormat="false" ht="15" hidden="false" customHeight="true" outlineLevel="0" collapsed="false">
      <c r="A20" s="15" t="s">
        <v>28</v>
      </c>
      <c r="B20" s="15"/>
      <c r="C20" s="16" t="n">
        <f aca="false">SUM(C5:C19)</f>
        <v>10300</v>
      </c>
      <c r="D20" s="15"/>
      <c r="E20" s="16" t="n">
        <f aca="false">SUM(E5:E19)</f>
        <v>300</v>
      </c>
      <c r="F20" s="16" t="n">
        <f aca="false">SUM(F5:F19)</f>
        <v>200</v>
      </c>
      <c r="G20" s="16" t="n">
        <f aca="false">SUM(G5:G19)</f>
        <v>500</v>
      </c>
    </row>
    <row r="22" customFormat="false" ht="15" hidden="false" customHeight="true" outlineLevel="0" collapsed="false">
      <c r="A22" s="17" t="s">
        <v>29</v>
      </c>
    </row>
    <row r="23" customFormat="false" ht="15" hidden="false" customHeight="true" outlineLevel="0" collapsed="false">
      <c r="A23" s="18"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6"/>
    <col collapsed="false" customWidth="true" hidden="false" outlineLevel="0" max="3" min="3" style="1" width="18"/>
    <col collapsed="false" customWidth="true" hidden="false" outlineLevel="0" max="5" min="4" style="1" width="16"/>
    <col collapsed="false" customWidth="true" hidden="false" outlineLevel="0" max="7" min="7" style="1" width="10"/>
    <col collapsed="false" customWidth="true" hidden="false" outlineLevel="0" max="8" min="8" style="1" width="26"/>
    <col collapsed="false" customWidth="true" hidden="false" outlineLevel="0" max="9" min="9" style="1" width="18"/>
    <col collapsed="false" customWidth="true" hidden="false" outlineLevel="0" max="11" min="10" style="1" width="16"/>
    <col collapsed="false" customWidth="true" hidden="true" outlineLevel="0" max="15" min="14" style="1" width="13"/>
  </cols>
  <sheetData>
    <row r="1" customFormat="false" ht="19.5" hidden="false" customHeight="true" outlineLevel="0" collapsed="false">
      <c r="A1" s="8" t="s">
        <v>31</v>
      </c>
    </row>
    <row r="2" customFormat="false" ht="15" hidden="false" customHeight="true" outlineLevel="0" collapsed="false">
      <c r="A2" s="9" t="s">
        <v>32</v>
      </c>
    </row>
    <row r="4" customFormat="false" ht="15" hidden="false" customHeight="true" outlineLevel="0" collapsed="false">
      <c r="A4" s="5" t="s">
        <v>33</v>
      </c>
      <c r="G4" s="5" t="s">
        <v>34</v>
      </c>
    </row>
    <row r="5" customFormat="false" ht="15" hidden="false" customHeight="true" outlineLevel="0" collapsed="false">
      <c r="A5" s="19" t="s">
        <v>35</v>
      </c>
      <c r="B5" s="19" t="s">
        <v>16</v>
      </c>
      <c r="C5" s="19" t="s">
        <v>36</v>
      </c>
      <c r="D5" s="19" t="s">
        <v>37</v>
      </c>
      <c r="E5" s="19" t="s">
        <v>38</v>
      </c>
      <c r="G5" s="20" t="s">
        <v>35</v>
      </c>
      <c r="H5" s="20" t="s">
        <v>16</v>
      </c>
      <c r="I5" s="20" t="s">
        <v>36</v>
      </c>
      <c r="J5" s="20" t="s">
        <v>37</v>
      </c>
      <c r="K5" s="20" t="s">
        <v>38</v>
      </c>
      <c r="N5" s="1" t="n">
        <f aca="false">IF('Your Debts'!C5="","",SUMPRODUCT(('Your Debts'!$C$5:$C$19&lt;&gt;"")*('Your Debts'!$C$5:$C$19&lt;'Your Debts'!C5))+SUMPRODUCT(('Your Debts'!$C$5:$C$19='Your Debts'!C5)*(ROW('Your Debts'!$C$5:$C$19)&lt;5))+1)</f>
        <v>1</v>
      </c>
      <c r="O5" s="1" t="n">
        <f aca="false">IF('Your Debts'!C5="","",SUMPRODUCT(('Your Debts'!$C$5:$C$19&lt;&gt;"")*('Your Debts'!$D$5:$D$19&gt;'Your Debts'!D5))+SUMPRODUCT(('Your Debts'!$C$5:$C$19&lt;&gt;"")*('Your Debts'!$D$5:$D$19='Your Debts'!D5)*(ROW('Your Debts'!$D$5:$D$19)&lt;5))+1)</f>
        <v>3</v>
      </c>
    </row>
    <row r="6" customFormat="false" ht="15" hidden="false" customHeight="true" outlineLevel="0" collapsed="false">
      <c r="A6" s="21" t="n">
        <v>1</v>
      </c>
      <c r="B6" s="22" t="str">
        <f aca="false">IFERROR(INDEX('Your Debts'!$B$5:$B$19,MATCH(1,$N$5:$N$19,0)),"")</f>
        <v>Retail Card</v>
      </c>
      <c r="C6" s="23" t="n">
        <f aca="false">IFERROR(INDEX('Your Debts'!$C$5:$C$19,MATCH(1,$N$5:$N$19,0)),"")</f>
        <v>800</v>
      </c>
      <c r="D6" s="24" t="n">
        <f aca="false">IFERROR(INDEX('Your Debts'!$D$5:$D$19,MATCH(1,$N$5:$N$19,0)),"")</f>
        <v>0.0499</v>
      </c>
      <c r="E6" s="23" t="n">
        <f aca="false">IFERROR(INDEX('Your Debts'!$E$5:$E$19,MATCH(1,$N$5:$N$19,0)),"")</f>
        <v>30</v>
      </c>
      <c r="G6" s="21" t="n">
        <v>1</v>
      </c>
      <c r="H6" s="22" t="str">
        <f aca="false">IFERROR(INDEX('Your Debts'!$B$5:$B$19,MATCH(1,$O$5:$O$19,0)),"")</f>
        <v>Credit Card</v>
      </c>
      <c r="I6" s="23" t="n">
        <f aca="false">IFERROR(INDEX('Your Debts'!$C$5:$C$19,MATCH(1,$O$5:$O$19,0)),"")</f>
        <v>6500</v>
      </c>
      <c r="J6" s="24" t="n">
        <f aca="false">IFERROR(INDEX('Your Debts'!$D$5:$D$19,MATCH(1,$O$5:$O$19,0)),"")</f>
        <v>0.2199</v>
      </c>
      <c r="K6" s="23" t="n">
        <f aca="false">IFERROR(INDEX('Your Debts'!$E$5:$E$19,MATCH(1,$O$5:$O$19,0)),"")</f>
        <v>150</v>
      </c>
      <c r="N6" s="1" t="n">
        <f aca="false">IF('Your Debts'!C6="","",SUMPRODUCT(('Your Debts'!$C$5:$C$19&lt;&gt;"")*('Your Debts'!$C$5:$C$19&lt;'Your Debts'!C6))+SUMPRODUCT(('Your Debts'!$C$5:$C$19='Your Debts'!C6)*(ROW('Your Debts'!$C$5:$C$19)&lt;6))+1)</f>
        <v>3</v>
      </c>
      <c r="O6" s="1" t="n">
        <f aca="false">IF('Your Debts'!C6="","",SUMPRODUCT(('Your Debts'!$C$5:$C$19&lt;&gt;"")*('Your Debts'!$D$5:$D$19&gt;'Your Debts'!D6))+SUMPRODUCT(('Your Debts'!$C$5:$C$19&lt;&gt;"")*('Your Debts'!$D$5:$D$19='Your Debts'!D6)*(ROW('Your Debts'!$D$5:$D$19)&lt;6))+1)</f>
        <v>1</v>
      </c>
    </row>
    <row r="7" customFormat="false" ht="15" hidden="false" customHeight="true" outlineLevel="0" collapsed="false">
      <c r="A7" s="21" t="n">
        <v>2</v>
      </c>
      <c r="B7" s="22" t="str">
        <f aca="false">IFERROR(INDEX('Your Debts'!$B$5:$B$19,MATCH(2,$N$5:$N$19,0)),"")</f>
        <v>Vehicle</v>
      </c>
      <c r="C7" s="23" t="n">
        <f aca="false">IFERROR(INDEX('Your Debts'!$C$5:$C$19,MATCH(2,$N$5:$N$19,0)),"")</f>
        <v>3000</v>
      </c>
      <c r="D7" s="24" t="n">
        <f aca="false">IFERROR(INDEX('Your Debts'!$D$5:$D$19,MATCH(2,$N$5:$N$19,0)),"")</f>
        <v>0.0899</v>
      </c>
      <c r="E7" s="23" t="n">
        <f aca="false">IFERROR(INDEX('Your Debts'!$E$5:$E$19,MATCH(2,$N$5:$N$19,0)),"")</f>
        <v>120</v>
      </c>
      <c r="G7" s="21" t="n">
        <v>2</v>
      </c>
      <c r="H7" s="22" t="str">
        <f aca="false">IFERROR(INDEX('Your Debts'!$B$5:$B$19,MATCH(2,$O$5:$O$19,0)),"")</f>
        <v>Vehicle</v>
      </c>
      <c r="I7" s="23" t="n">
        <f aca="false">IFERROR(INDEX('Your Debts'!$C$5:$C$19,MATCH(2,$O$5:$O$19,0)),"")</f>
        <v>3000</v>
      </c>
      <c r="J7" s="24" t="n">
        <f aca="false">IFERROR(INDEX('Your Debts'!$D$5:$D$19,MATCH(2,$O$5:$O$19,0)),"")</f>
        <v>0.0899</v>
      </c>
      <c r="K7" s="23" t="n">
        <f aca="false">IFERROR(INDEX('Your Debts'!$E$5:$E$19,MATCH(2,$O$5:$O$19,0)),"")</f>
        <v>120</v>
      </c>
      <c r="N7" s="1" t="n">
        <f aca="false">IF('Your Debts'!C7="","",SUMPRODUCT(('Your Debts'!$C$5:$C$19&lt;&gt;"")*('Your Debts'!$C$5:$C$19&lt;'Your Debts'!C7))+SUMPRODUCT(('Your Debts'!$C$5:$C$19='Your Debts'!C7)*(ROW('Your Debts'!$C$5:$C$19)&lt;7))+1)</f>
        <v>2</v>
      </c>
      <c r="O7" s="1" t="n">
        <f aca="false">IF('Your Debts'!C7="","",SUMPRODUCT(('Your Debts'!$C$5:$C$19&lt;&gt;"")*('Your Debts'!$D$5:$D$19&gt;'Your Debts'!D7))+SUMPRODUCT(('Your Debts'!$C$5:$C$19&lt;&gt;"")*('Your Debts'!$D$5:$D$19='Your Debts'!D7)*(ROW('Your Debts'!$D$5:$D$19)&lt;7))+1)</f>
        <v>2</v>
      </c>
    </row>
    <row r="8" customFormat="false" ht="15" hidden="false" customHeight="true" outlineLevel="0" collapsed="false">
      <c r="A8" s="21" t="n">
        <v>3</v>
      </c>
      <c r="B8" s="22" t="str">
        <f aca="false">IFERROR(INDEX('Your Debts'!$B$5:$B$19,MATCH(3,$N$5:$N$19,0)),"")</f>
        <v>Credit Card</v>
      </c>
      <c r="C8" s="23" t="n">
        <f aca="false">IFERROR(INDEX('Your Debts'!$C$5:$C$19,MATCH(3,$N$5:$N$19,0)),"")</f>
        <v>6500</v>
      </c>
      <c r="D8" s="24" t="n">
        <f aca="false">IFERROR(INDEX('Your Debts'!$D$5:$D$19,MATCH(3,$N$5:$N$19,0)),"")</f>
        <v>0.2199</v>
      </c>
      <c r="E8" s="23" t="n">
        <f aca="false">IFERROR(INDEX('Your Debts'!$E$5:$E$19,MATCH(3,$N$5:$N$19,0)),"")</f>
        <v>150</v>
      </c>
      <c r="G8" s="21" t="n">
        <v>3</v>
      </c>
      <c r="H8" s="22" t="str">
        <f aca="false">IFERROR(INDEX('Your Debts'!$B$5:$B$19,MATCH(3,$O$5:$O$19,0)),"")</f>
        <v>Retail Card</v>
      </c>
      <c r="I8" s="23" t="n">
        <f aca="false">IFERROR(INDEX('Your Debts'!$C$5:$C$19,MATCH(3,$O$5:$O$19,0)),"")</f>
        <v>800</v>
      </c>
      <c r="J8" s="24" t="n">
        <f aca="false">IFERROR(INDEX('Your Debts'!$D$5:$D$19,MATCH(3,$O$5:$O$19,0)),"")</f>
        <v>0.0499</v>
      </c>
      <c r="K8" s="23" t="n">
        <f aca="false">IFERROR(INDEX('Your Debts'!$E$5:$E$19,MATCH(3,$O$5:$O$19,0)),"")</f>
        <v>30</v>
      </c>
      <c r="N8" s="1" t="str">
        <f aca="false">IF('Your Debts'!C8="","",SUMPRODUCT(('Your Debts'!$C$5:$C$19&lt;&gt;"")*('Your Debts'!$C$5:$C$19&lt;'Your Debts'!C8))+SUMPRODUCT(('Your Debts'!$C$5:$C$19='Your Debts'!C8)*(ROW('Your Debts'!$C$5:$C$19)&lt;8))+1)</f>
        <v/>
      </c>
      <c r="O8" s="1" t="str">
        <f aca="false">IF('Your Debts'!C8="","",SUMPRODUCT(('Your Debts'!$C$5:$C$19&lt;&gt;"")*('Your Debts'!$D$5:$D$19&gt;'Your Debts'!D8))+SUMPRODUCT(('Your Debts'!$C$5:$C$19&lt;&gt;"")*('Your Debts'!$D$5:$D$19='Your Debts'!D8)*(ROW('Your Debts'!$D$5:$D$19)&lt;8))+1)</f>
        <v/>
      </c>
    </row>
    <row r="9" customFormat="false" ht="15" hidden="false" customHeight="true" outlineLevel="0" collapsed="false">
      <c r="A9" s="21" t="n">
        <v>4</v>
      </c>
      <c r="B9" s="22" t="str">
        <f aca="false">IFERROR(INDEX('Your Debts'!$B$5:$B$19,MATCH(4,$N$5:$N$19,0)),"")</f>
        <v/>
      </c>
      <c r="C9" s="23" t="str">
        <f aca="false">IFERROR(INDEX('Your Debts'!$C$5:$C$19,MATCH(4,$N$5:$N$19,0)),"")</f>
        <v/>
      </c>
      <c r="D9" s="24" t="str">
        <f aca="false">IFERROR(INDEX('Your Debts'!$D$5:$D$19,MATCH(4,$N$5:$N$19,0)),"")</f>
        <v/>
      </c>
      <c r="E9" s="23" t="str">
        <f aca="false">IFERROR(INDEX('Your Debts'!$E$5:$E$19,MATCH(4,$N$5:$N$19,0)),"")</f>
        <v/>
      </c>
      <c r="G9" s="21" t="n">
        <v>4</v>
      </c>
      <c r="H9" s="22" t="str">
        <f aca="false">IFERROR(INDEX('Your Debts'!$B$5:$B$19,MATCH(4,$O$5:$O$19,0)),"")</f>
        <v/>
      </c>
      <c r="I9" s="23" t="str">
        <f aca="false">IFERROR(INDEX('Your Debts'!$C$5:$C$19,MATCH(4,$O$5:$O$19,0)),"")</f>
        <v/>
      </c>
      <c r="J9" s="24" t="str">
        <f aca="false">IFERROR(INDEX('Your Debts'!$D$5:$D$19,MATCH(4,$O$5:$O$19,0)),"")</f>
        <v/>
      </c>
      <c r="K9" s="23" t="str">
        <f aca="false">IFERROR(INDEX('Your Debts'!$E$5:$E$19,MATCH(4,$O$5:$O$19,0)),"")</f>
        <v/>
      </c>
      <c r="N9" s="1" t="str">
        <f aca="false">IF('Your Debts'!C9="","",SUMPRODUCT(('Your Debts'!$C$5:$C$19&lt;&gt;"")*('Your Debts'!$C$5:$C$19&lt;'Your Debts'!C9))+SUMPRODUCT(('Your Debts'!$C$5:$C$19='Your Debts'!C9)*(ROW('Your Debts'!$C$5:$C$19)&lt;9))+1)</f>
        <v/>
      </c>
      <c r="O9" s="1" t="str">
        <f aca="false">IF('Your Debts'!C9="","",SUMPRODUCT(('Your Debts'!$C$5:$C$19&lt;&gt;"")*('Your Debts'!$D$5:$D$19&gt;'Your Debts'!D9))+SUMPRODUCT(('Your Debts'!$C$5:$C$19&lt;&gt;"")*('Your Debts'!$D$5:$D$19='Your Debts'!D9)*(ROW('Your Debts'!$D$5:$D$19)&lt;9))+1)</f>
        <v/>
      </c>
    </row>
    <row r="10" customFormat="false" ht="15" hidden="false" customHeight="true" outlineLevel="0" collapsed="false">
      <c r="A10" s="21" t="n">
        <v>5</v>
      </c>
      <c r="B10" s="22" t="str">
        <f aca="false">IFERROR(INDEX('Your Debts'!$B$5:$B$19,MATCH(5,$N$5:$N$19,0)),"")</f>
        <v/>
      </c>
      <c r="C10" s="23" t="str">
        <f aca="false">IFERROR(INDEX('Your Debts'!$C$5:$C$19,MATCH(5,$N$5:$N$19,0)),"")</f>
        <v/>
      </c>
      <c r="D10" s="24" t="str">
        <f aca="false">IFERROR(INDEX('Your Debts'!$D$5:$D$19,MATCH(5,$N$5:$N$19,0)),"")</f>
        <v/>
      </c>
      <c r="E10" s="23" t="str">
        <f aca="false">IFERROR(INDEX('Your Debts'!$E$5:$E$19,MATCH(5,$N$5:$N$19,0)),"")</f>
        <v/>
      </c>
      <c r="G10" s="21" t="n">
        <v>5</v>
      </c>
      <c r="H10" s="22" t="str">
        <f aca="false">IFERROR(INDEX('Your Debts'!$B$5:$B$19,MATCH(5,$O$5:$O$19,0)),"")</f>
        <v/>
      </c>
      <c r="I10" s="23" t="str">
        <f aca="false">IFERROR(INDEX('Your Debts'!$C$5:$C$19,MATCH(5,$O$5:$O$19,0)),"")</f>
        <v/>
      </c>
      <c r="J10" s="24" t="str">
        <f aca="false">IFERROR(INDEX('Your Debts'!$D$5:$D$19,MATCH(5,$O$5:$O$19,0)),"")</f>
        <v/>
      </c>
      <c r="K10" s="23" t="str">
        <f aca="false">IFERROR(INDEX('Your Debts'!$E$5:$E$19,MATCH(5,$O$5:$O$19,0)),"")</f>
        <v/>
      </c>
      <c r="N10" s="1" t="str">
        <f aca="false">IF('Your Debts'!C10="","",SUMPRODUCT(('Your Debts'!$C$5:$C$19&lt;&gt;"")*('Your Debts'!$C$5:$C$19&lt;'Your Debts'!C10))+SUMPRODUCT(('Your Debts'!$C$5:$C$19='Your Debts'!C10)*(ROW('Your Debts'!$C$5:$C$19)&lt;10))+1)</f>
        <v/>
      </c>
      <c r="O10" s="1" t="str">
        <f aca="false">IF('Your Debts'!C10="","",SUMPRODUCT(('Your Debts'!$C$5:$C$19&lt;&gt;"")*('Your Debts'!$D$5:$D$19&gt;'Your Debts'!D10))+SUMPRODUCT(('Your Debts'!$C$5:$C$19&lt;&gt;"")*('Your Debts'!$D$5:$D$19='Your Debts'!D10)*(ROW('Your Debts'!$D$5:$D$19)&lt;10))+1)</f>
        <v/>
      </c>
    </row>
    <row r="11" customFormat="false" ht="15" hidden="false" customHeight="true" outlineLevel="0" collapsed="false">
      <c r="A11" s="21" t="n">
        <v>6</v>
      </c>
      <c r="B11" s="22" t="str">
        <f aca="false">IFERROR(INDEX('Your Debts'!$B$5:$B$19,MATCH(6,$N$5:$N$19,0)),"")</f>
        <v/>
      </c>
      <c r="C11" s="23" t="str">
        <f aca="false">IFERROR(INDEX('Your Debts'!$C$5:$C$19,MATCH(6,$N$5:$N$19,0)),"")</f>
        <v/>
      </c>
      <c r="D11" s="24" t="str">
        <f aca="false">IFERROR(INDEX('Your Debts'!$D$5:$D$19,MATCH(6,$N$5:$N$19,0)),"")</f>
        <v/>
      </c>
      <c r="E11" s="23" t="str">
        <f aca="false">IFERROR(INDEX('Your Debts'!$E$5:$E$19,MATCH(6,$N$5:$N$19,0)),"")</f>
        <v/>
      </c>
      <c r="G11" s="21" t="n">
        <v>6</v>
      </c>
      <c r="H11" s="22" t="str">
        <f aca="false">IFERROR(INDEX('Your Debts'!$B$5:$B$19,MATCH(6,$O$5:$O$19,0)),"")</f>
        <v/>
      </c>
      <c r="I11" s="23" t="str">
        <f aca="false">IFERROR(INDEX('Your Debts'!$C$5:$C$19,MATCH(6,$O$5:$O$19,0)),"")</f>
        <v/>
      </c>
      <c r="J11" s="24" t="str">
        <f aca="false">IFERROR(INDEX('Your Debts'!$D$5:$D$19,MATCH(6,$O$5:$O$19,0)),"")</f>
        <v/>
      </c>
      <c r="K11" s="23" t="str">
        <f aca="false">IFERROR(INDEX('Your Debts'!$E$5:$E$19,MATCH(6,$O$5:$O$19,0)),"")</f>
        <v/>
      </c>
      <c r="N11" s="1" t="str">
        <f aca="false">IF('Your Debts'!C11="","",SUMPRODUCT(('Your Debts'!$C$5:$C$19&lt;&gt;"")*('Your Debts'!$C$5:$C$19&lt;'Your Debts'!C11))+SUMPRODUCT(('Your Debts'!$C$5:$C$19='Your Debts'!C11)*(ROW('Your Debts'!$C$5:$C$19)&lt;11))+1)</f>
        <v/>
      </c>
      <c r="O11" s="1" t="str">
        <f aca="false">IF('Your Debts'!C11="","",SUMPRODUCT(('Your Debts'!$C$5:$C$19&lt;&gt;"")*('Your Debts'!$D$5:$D$19&gt;'Your Debts'!D11))+SUMPRODUCT(('Your Debts'!$C$5:$C$19&lt;&gt;"")*('Your Debts'!$D$5:$D$19='Your Debts'!D11)*(ROW('Your Debts'!$D$5:$D$19)&lt;11))+1)</f>
        <v/>
      </c>
    </row>
    <row r="12" customFormat="false" ht="15" hidden="false" customHeight="true" outlineLevel="0" collapsed="false">
      <c r="A12" s="21" t="n">
        <v>7</v>
      </c>
      <c r="B12" s="22" t="str">
        <f aca="false">IFERROR(INDEX('Your Debts'!$B$5:$B$19,MATCH(7,$N$5:$N$19,0)),"")</f>
        <v/>
      </c>
      <c r="C12" s="23" t="str">
        <f aca="false">IFERROR(INDEX('Your Debts'!$C$5:$C$19,MATCH(7,$N$5:$N$19,0)),"")</f>
        <v/>
      </c>
      <c r="D12" s="24" t="str">
        <f aca="false">IFERROR(INDEX('Your Debts'!$D$5:$D$19,MATCH(7,$N$5:$N$19,0)),"")</f>
        <v/>
      </c>
      <c r="E12" s="23" t="str">
        <f aca="false">IFERROR(INDEX('Your Debts'!$E$5:$E$19,MATCH(7,$N$5:$N$19,0)),"")</f>
        <v/>
      </c>
      <c r="G12" s="21" t="n">
        <v>7</v>
      </c>
      <c r="H12" s="22" t="str">
        <f aca="false">IFERROR(INDEX('Your Debts'!$B$5:$B$19,MATCH(7,$O$5:$O$19,0)),"")</f>
        <v/>
      </c>
      <c r="I12" s="23" t="str">
        <f aca="false">IFERROR(INDEX('Your Debts'!$C$5:$C$19,MATCH(7,$O$5:$O$19,0)),"")</f>
        <v/>
      </c>
      <c r="J12" s="24" t="str">
        <f aca="false">IFERROR(INDEX('Your Debts'!$D$5:$D$19,MATCH(7,$O$5:$O$19,0)),"")</f>
        <v/>
      </c>
      <c r="K12" s="23" t="str">
        <f aca="false">IFERROR(INDEX('Your Debts'!$E$5:$E$19,MATCH(7,$O$5:$O$19,0)),"")</f>
        <v/>
      </c>
      <c r="N12" s="1" t="str">
        <f aca="false">IF('Your Debts'!C12="","",SUMPRODUCT(('Your Debts'!$C$5:$C$19&lt;&gt;"")*('Your Debts'!$C$5:$C$19&lt;'Your Debts'!C12))+SUMPRODUCT(('Your Debts'!$C$5:$C$19='Your Debts'!C12)*(ROW('Your Debts'!$C$5:$C$19)&lt;12))+1)</f>
        <v/>
      </c>
      <c r="O12" s="1" t="str">
        <f aca="false">IF('Your Debts'!C12="","",SUMPRODUCT(('Your Debts'!$C$5:$C$19&lt;&gt;"")*('Your Debts'!$D$5:$D$19&gt;'Your Debts'!D12))+SUMPRODUCT(('Your Debts'!$C$5:$C$19&lt;&gt;"")*('Your Debts'!$D$5:$D$19='Your Debts'!D12)*(ROW('Your Debts'!$D$5:$D$19)&lt;12))+1)</f>
        <v/>
      </c>
    </row>
    <row r="13" customFormat="false" ht="15" hidden="false" customHeight="true" outlineLevel="0" collapsed="false">
      <c r="A13" s="21" t="n">
        <v>8</v>
      </c>
      <c r="B13" s="22" t="str">
        <f aca="false">IFERROR(INDEX('Your Debts'!$B$5:$B$19,MATCH(8,$N$5:$N$19,0)),"")</f>
        <v/>
      </c>
      <c r="C13" s="23" t="str">
        <f aca="false">IFERROR(INDEX('Your Debts'!$C$5:$C$19,MATCH(8,$N$5:$N$19,0)),"")</f>
        <v/>
      </c>
      <c r="D13" s="24" t="str">
        <f aca="false">IFERROR(INDEX('Your Debts'!$D$5:$D$19,MATCH(8,$N$5:$N$19,0)),"")</f>
        <v/>
      </c>
      <c r="E13" s="23" t="str">
        <f aca="false">IFERROR(INDEX('Your Debts'!$E$5:$E$19,MATCH(8,$N$5:$N$19,0)),"")</f>
        <v/>
      </c>
      <c r="G13" s="21" t="n">
        <v>8</v>
      </c>
      <c r="H13" s="22" t="str">
        <f aca="false">IFERROR(INDEX('Your Debts'!$B$5:$B$19,MATCH(8,$O$5:$O$19,0)),"")</f>
        <v/>
      </c>
      <c r="I13" s="23" t="str">
        <f aca="false">IFERROR(INDEX('Your Debts'!$C$5:$C$19,MATCH(8,$O$5:$O$19,0)),"")</f>
        <v/>
      </c>
      <c r="J13" s="24" t="str">
        <f aca="false">IFERROR(INDEX('Your Debts'!$D$5:$D$19,MATCH(8,$O$5:$O$19,0)),"")</f>
        <v/>
      </c>
      <c r="K13" s="23" t="str">
        <f aca="false">IFERROR(INDEX('Your Debts'!$E$5:$E$19,MATCH(8,$O$5:$O$19,0)),"")</f>
        <v/>
      </c>
      <c r="N13" s="1" t="str">
        <f aca="false">IF('Your Debts'!C13="","",SUMPRODUCT(('Your Debts'!$C$5:$C$19&lt;&gt;"")*('Your Debts'!$C$5:$C$19&lt;'Your Debts'!C13))+SUMPRODUCT(('Your Debts'!$C$5:$C$19='Your Debts'!C13)*(ROW('Your Debts'!$C$5:$C$19)&lt;13))+1)</f>
        <v/>
      </c>
      <c r="O13" s="1" t="str">
        <f aca="false">IF('Your Debts'!C13="","",SUMPRODUCT(('Your Debts'!$C$5:$C$19&lt;&gt;"")*('Your Debts'!$D$5:$D$19&gt;'Your Debts'!D13))+SUMPRODUCT(('Your Debts'!$C$5:$C$19&lt;&gt;"")*('Your Debts'!$D$5:$D$19='Your Debts'!D13)*(ROW('Your Debts'!$D$5:$D$19)&lt;13))+1)</f>
        <v/>
      </c>
    </row>
    <row r="14" customFormat="false" ht="15" hidden="false" customHeight="true" outlineLevel="0" collapsed="false">
      <c r="A14" s="21" t="n">
        <v>9</v>
      </c>
      <c r="B14" s="22" t="str">
        <f aca="false">IFERROR(INDEX('Your Debts'!$B$5:$B$19,MATCH(9,$N$5:$N$19,0)),"")</f>
        <v/>
      </c>
      <c r="C14" s="23" t="str">
        <f aca="false">IFERROR(INDEX('Your Debts'!$C$5:$C$19,MATCH(9,$N$5:$N$19,0)),"")</f>
        <v/>
      </c>
      <c r="D14" s="24" t="str">
        <f aca="false">IFERROR(INDEX('Your Debts'!$D$5:$D$19,MATCH(9,$N$5:$N$19,0)),"")</f>
        <v/>
      </c>
      <c r="E14" s="23" t="str">
        <f aca="false">IFERROR(INDEX('Your Debts'!$E$5:$E$19,MATCH(9,$N$5:$N$19,0)),"")</f>
        <v/>
      </c>
      <c r="G14" s="21" t="n">
        <v>9</v>
      </c>
      <c r="H14" s="22" t="str">
        <f aca="false">IFERROR(INDEX('Your Debts'!$B$5:$B$19,MATCH(9,$O$5:$O$19,0)),"")</f>
        <v/>
      </c>
      <c r="I14" s="23" t="str">
        <f aca="false">IFERROR(INDEX('Your Debts'!$C$5:$C$19,MATCH(9,$O$5:$O$19,0)),"")</f>
        <v/>
      </c>
      <c r="J14" s="24" t="str">
        <f aca="false">IFERROR(INDEX('Your Debts'!$D$5:$D$19,MATCH(9,$O$5:$O$19,0)),"")</f>
        <v/>
      </c>
      <c r="K14" s="23" t="str">
        <f aca="false">IFERROR(INDEX('Your Debts'!$E$5:$E$19,MATCH(9,$O$5:$O$19,0)),"")</f>
        <v/>
      </c>
      <c r="N14" s="1" t="str">
        <f aca="false">IF('Your Debts'!C14="","",SUMPRODUCT(('Your Debts'!$C$5:$C$19&lt;&gt;"")*('Your Debts'!$C$5:$C$19&lt;'Your Debts'!C14))+SUMPRODUCT(('Your Debts'!$C$5:$C$19='Your Debts'!C14)*(ROW('Your Debts'!$C$5:$C$19)&lt;14))+1)</f>
        <v/>
      </c>
      <c r="O14" s="1" t="str">
        <f aca="false">IF('Your Debts'!C14="","",SUMPRODUCT(('Your Debts'!$C$5:$C$19&lt;&gt;"")*('Your Debts'!$D$5:$D$19&gt;'Your Debts'!D14))+SUMPRODUCT(('Your Debts'!$C$5:$C$19&lt;&gt;"")*('Your Debts'!$D$5:$D$19='Your Debts'!D14)*(ROW('Your Debts'!$D$5:$D$19)&lt;14))+1)</f>
        <v/>
      </c>
    </row>
    <row r="15" customFormat="false" ht="15" hidden="false" customHeight="true" outlineLevel="0" collapsed="false">
      <c r="A15" s="21" t="n">
        <v>10</v>
      </c>
      <c r="B15" s="22" t="str">
        <f aca="false">IFERROR(INDEX('Your Debts'!$B$5:$B$19,MATCH(10,$N$5:$N$19,0)),"")</f>
        <v/>
      </c>
      <c r="C15" s="23" t="str">
        <f aca="false">IFERROR(INDEX('Your Debts'!$C$5:$C$19,MATCH(10,$N$5:$N$19,0)),"")</f>
        <v/>
      </c>
      <c r="D15" s="24" t="str">
        <f aca="false">IFERROR(INDEX('Your Debts'!$D$5:$D$19,MATCH(10,$N$5:$N$19,0)),"")</f>
        <v/>
      </c>
      <c r="E15" s="23" t="str">
        <f aca="false">IFERROR(INDEX('Your Debts'!$E$5:$E$19,MATCH(10,$N$5:$N$19,0)),"")</f>
        <v/>
      </c>
      <c r="G15" s="21" t="n">
        <v>10</v>
      </c>
      <c r="H15" s="22" t="str">
        <f aca="false">IFERROR(INDEX('Your Debts'!$B$5:$B$19,MATCH(10,$O$5:$O$19,0)),"")</f>
        <v/>
      </c>
      <c r="I15" s="23" t="str">
        <f aca="false">IFERROR(INDEX('Your Debts'!$C$5:$C$19,MATCH(10,$O$5:$O$19,0)),"")</f>
        <v/>
      </c>
      <c r="J15" s="24" t="str">
        <f aca="false">IFERROR(INDEX('Your Debts'!$D$5:$D$19,MATCH(10,$O$5:$O$19,0)),"")</f>
        <v/>
      </c>
      <c r="K15" s="23" t="str">
        <f aca="false">IFERROR(INDEX('Your Debts'!$E$5:$E$19,MATCH(10,$O$5:$O$19,0)),"")</f>
        <v/>
      </c>
      <c r="N15" s="1" t="str">
        <f aca="false">IF('Your Debts'!C15="","",SUMPRODUCT(('Your Debts'!$C$5:$C$19&lt;&gt;"")*('Your Debts'!$C$5:$C$19&lt;'Your Debts'!C15))+SUMPRODUCT(('Your Debts'!$C$5:$C$19='Your Debts'!C15)*(ROW('Your Debts'!$C$5:$C$19)&lt;15))+1)</f>
        <v/>
      </c>
      <c r="O15" s="1" t="str">
        <f aca="false">IF('Your Debts'!C15="","",SUMPRODUCT(('Your Debts'!$C$5:$C$19&lt;&gt;"")*('Your Debts'!$D$5:$D$19&gt;'Your Debts'!D15))+SUMPRODUCT(('Your Debts'!$C$5:$C$19&lt;&gt;"")*('Your Debts'!$D$5:$D$19='Your Debts'!D15)*(ROW('Your Debts'!$D$5:$D$19)&lt;15))+1)</f>
        <v/>
      </c>
    </row>
    <row r="16" customFormat="false" ht="15" hidden="false" customHeight="true" outlineLevel="0" collapsed="false">
      <c r="A16" s="21" t="n">
        <v>11</v>
      </c>
      <c r="B16" s="22" t="str">
        <f aca="false">IFERROR(INDEX('Your Debts'!$B$5:$B$19,MATCH(11,$N$5:$N$19,0)),"")</f>
        <v/>
      </c>
      <c r="C16" s="23" t="str">
        <f aca="false">IFERROR(INDEX('Your Debts'!$C$5:$C$19,MATCH(11,$N$5:$N$19,0)),"")</f>
        <v/>
      </c>
      <c r="D16" s="24" t="str">
        <f aca="false">IFERROR(INDEX('Your Debts'!$D$5:$D$19,MATCH(11,$N$5:$N$19,0)),"")</f>
        <v/>
      </c>
      <c r="E16" s="23" t="str">
        <f aca="false">IFERROR(INDEX('Your Debts'!$E$5:$E$19,MATCH(11,$N$5:$N$19,0)),"")</f>
        <v/>
      </c>
      <c r="G16" s="21" t="n">
        <v>11</v>
      </c>
      <c r="H16" s="22" t="str">
        <f aca="false">IFERROR(INDEX('Your Debts'!$B$5:$B$19,MATCH(11,$O$5:$O$19,0)),"")</f>
        <v/>
      </c>
      <c r="I16" s="23" t="str">
        <f aca="false">IFERROR(INDEX('Your Debts'!$C$5:$C$19,MATCH(11,$O$5:$O$19,0)),"")</f>
        <v/>
      </c>
      <c r="J16" s="24" t="str">
        <f aca="false">IFERROR(INDEX('Your Debts'!$D$5:$D$19,MATCH(11,$O$5:$O$19,0)),"")</f>
        <v/>
      </c>
      <c r="K16" s="23" t="str">
        <f aca="false">IFERROR(INDEX('Your Debts'!$E$5:$E$19,MATCH(11,$O$5:$O$19,0)),"")</f>
        <v/>
      </c>
      <c r="N16" s="1" t="str">
        <f aca="false">IF('Your Debts'!C16="","",SUMPRODUCT(('Your Debts'!$C$5:$C$19&lt;&gt;"")*('Your Debts'!$C$5:$C$19&lt;'Your Debts'!C16))+SUMPRODUCT(('Your Debts'!$C$5:$C$19='Your Debts'!C16)*(ROW('Your Debts'!$C$5:$C$19)&lt;16))+1)</f>
        <v/>
      </c>
      <c r="O16" s="1" t="str">
        <f aca="false">IF('Your Debts'!C16="","",SUMPRODUCT(('Your Debts'!$C$5:$C$19&lt;&gt;"")*('Your Debts'!$D$5:$D$19&gt;'Your Debts'!D16))+SUMPRODUCT(('Your Debts'!$C$5:$C$19&lt;&gt;"")*('Your Debts'!$D$5:$D$19='Your Debts'!D16)*(ROW('Your Debts'!$D$5:$D$19)&lt;16))+1)</f>
        <v/>
      </c>
    </row>
    <row r="17" customFormat="false" ht="15" hidden="false" customHeight="true" outlineLevel="0" collapsed="false">
      <c r="A17" s="21" t="n">
        <v>12</v>
      </c>
      <c r="B17" s="22" t="str">
        <f aca="false">IFERROR(INDEX('Your Debts'!$B$5:$B$19,MATCH(12,$N$5:$N$19,0)),"")</f>
        <v/>
      </c>
      <c r="C17" s="23" t="str">
        <f aca="false">IFERROR(INDEX('Your Debts'!$C$5:$C$19,MATCH(12,$N$5:$N$19,0)),"")</f>
        <v/>
      </c>
      <c r="D17" s="24" t="str">
        <f aca="false">IFERROR(INDEX('Your Debts'!$D$5:$D$19,MATCH(12,$N$5:$N$19,0)),"")</f>
        <v/>
      </c>
      <c r="E17" s="23" t="str">
        <f aca="false">IFERROR(INDEX('Your Debts'!$E$5:$E$19,MATCH(12,$N$5:$N$19,0)),"")</f>
        <v/>
      </c>
      <c r="G17" s="21" t="n">
        <v>12</v>
      </c>
      <c r="H17" s="22" t="str">
        <f aca="false">IFERROR(INDEX('Your Debts'!$B$5:$B$19,MATCH(12,$O$5:$O$19,0)),"")</f>
        <v/>
      </c>
      <c r="I17" s="23" t="str">
        <f aca="false">IFERROR(INDEX('Your Debts'!$C$5:$C$19,MATCH(12,$O$5:$O$19,0)),"")</f>
        <v/>
      </c>
      <c r="J17" s="24" t="str">
        <f aca="false">IFERROR(INDEX('Your Debts'!$D$5:$D$19,MATCH(12,$O$5:$O$19,0)),"")</f>
        <v/>
      </c>
      <c r="K17" s="23" t="str">
        <f aca="false">IFERROR(INDEX('Your Debts'!$E$5:$E$19,MATCH(12,$O$5:$O$19,0)),"")</f>
        <v/>
      </c>
      <c r="N17" s="1" t="str">
        <f aca="false">IF('Your Debts'!C17="","",SUMPRODUCT(('Your Debts'!$C$5:$C$19&lt;&gt;"")*('Your Debts'!$C$5:$C$19&lt;'Your Debts'!C17))+SUMPRODUCT(('Your Debts'!$C$5:$C$19='Your Debts'!C17)*(ROW('Your Debts'!$C$5:$C$19)&lt;17))+1)</f>
        <v/>
      </c>
      <c r="O17" s="1" t="str">
        <f aca="false">IF('Your Debts'!C17="","",SUMPRODUCT(('Your Debts'!$C$5:$C$19&lt;&gt;"")*('Your Debts'!$D$5:$D$19&gt;'Your Debts'!D17))+SUMPRODUCT(('Your Debts'!$C$5:$C$19&lt;&gt;"")*('Your Debts'!$D$5:$D$19='Your Debts'!D17)*(ROW('Your Debts'!$D$5:$D$19)&lt;17))+1)</f>
        <v/>
      </c>
    </row>
    <row r="18" customFormat="false" ht="15" hidden="false" customHeight="true" outlineLevel="0" collapsed="false">
      <c r="A18" s="21" t="n">
        <v>13</v>
      </c>
      <c r="B18" s="22" t="str">
        <f aca="false">IFERROR(INDEX('Your Debts'!$B$5:$B$19,MATCH(13,$N$5:$N$19,0)),"")</f>
        <v/>
      </c>
      <c r="C18" s="23" t="str">
        <f aca="false">IFERROR(INDEX('Your Debts'!$C$5:$C$19,MATCH(13,$N$5:$N$19,0)),"")</f>
        <v/>
      </c>
      <c r="D18" s="24" t="str">
        <f aca="false">IFERROR(INDEX('Your Debts'!$D$5:$D$19,MATCH(13,$N$5:$N$19,0)),"")</f>
        <v/>
      </c>
      <c r="E18" s="23" t="str">
        <f aca="false">IFERROR(INDEX('Your Debts'!$E$5:$E$19,MATCH(13,$N$5:$N$19,0)),"")</f>
        <v/>
      </c>
      <c r="G18" s="21" t="n">
        <v>13</v>
      </c>
      <c r="H18" s="22" t="str">
        <f aca="false">IFERROR(INDEX('Your Debts'!$B$5:$B$19,MATCH(13,$O$5:$O$19,0)),"")</f>
        <v/>
      </c>
      <c r="I18" s="23" t="str">
        <f aca="false">IFERROR(INDEX('Your Debts'!$C$5:$C$19,MATCH(13,$O$5:$O$19,0)),"")</f>
        <v/>
      </c>
      <c r="J18" s="24" t="str">
        <f aca="false">IFERROR(INDEX('Your Debts'!$D$5:$D$19,MATCH(13,$O$5:$O$19,0)),"")</f>
        <v/>
      </c>
      <c r="K18" s="23" t="str">
        <f aca="false">IFERROR(INDEX('Your Debts'!$E$5:$E$19,MATCH(13,$O$5:$O$19,0)),"")</f>
        <v/>
      </c>
      <c r="N18" s="1" t="str">
        <f aca="false">IF('Your Debts'!C18="","",SUMPRODUCT(('Your Debts'!$C$5:$C$19&lt;&gt;"")*('Your Debts'!$C$5:$C$19&lt;'Your Debts'!C18))+SUMPRODUCT(('Your Debts'!$C$5:$C$19='Your Debts'!C18)*(ROW('Your Debts'!$C$5:$C$19)&lt;18))+1)</f>
        <v/>
      </c>
      <c r="O18" s="1" t="str">
        <f aca="false">IF('Your Debts'!C18="","",SUMPRODUCT(('Your Debts'!$C$5:$C$19&lt;&gt;"")*('Your Debts'!$D$5:$D$19&gt;'Your Debts'!D18))+SUMPRODUCT(('Your Debts'!$C$5:$C$19&lt;&gt;"")*('Your Debts'!$D$5:$D$19='Your Debts'!D18)*(ROW('Your Debts'!$D$5:$D$19)&lt;18))+1)</f>
        <v/>
      </c>
    </row>
    <row r="19" customFormat="false" ht="15" hidden="false" customHeight="true" outlineLevel="0" collapsed="false">
      <c r="A19" s="21" t="n">
        <v>14</v>
      </c>
      <c r="B19" s="22" t="str">
        <f aca="false">IFERROR(INDEX('Your Debts'!$B$5:$B$19,MATCH(14,$N$5:$N$19,0)),"")</f>
        <v/>
      </c>
      <c r="C19" s="23" t="str">
        <f aca="false">IFERROR(INDEX('Your Debts'!$C$5:$C$19,MATCH(14,$N$5:$N$19,0)),"")</f>
        <v/>
      </c>
      <c r="D19" s="24" t="str">
        <f aca="false">IFERROR(INDEX('Your Debts'!$D$5:$D$19,MATCH(14,$N$5:$N$19,0)),"")</f>
        <v/>
      </c>
      <c r="E19" s="23" t="str">
        <f aca="false">IFERROR(INDEX('Your Debts'!$E$5:$E$19,MATCH(14,$N$5:$N$19,0)),"")</f>
        <v/>
      </c>
      <c r="G19" s="21" t="n">
        <v>14</v>
      </c>
      <c r="H19" s="22" t="str">
        <f aca="false">IFERROR(INDEX('Your Debts'!$B$5:$B$19,MATCH(14,$O$5:$O$19,0)),"")</f>
        <v/>
      </c>
      <c r="I19" s="23" t="str">
        <f aca="false">IFERROR(INDEX('Your Debts'!$C$5:$C$19,MATCH(14,$O$5:$O$19,0)),"")</f>
        <v/>
      </c>
      <c r="J19" s="24" t="str">
        <f aca="false">IFERROR(INDEX('Your Debts'!$D$5:$D$19,MATCH(14,$O$5:$O$19,0)),"")</f>
        <v/>
      </c>
      <c r="K19" s="23" t="str">
        <f aca="false">IFERROR(INDEX('Your Debts'!$E$5:$E$19,MATCH(14,$O$5:$O$19,0)),"")</f>
        <v/>
      </c>
      <c r="N19" s="1" t="str">
        <f aca="false">IF('Your Debts'!C19="","",SUMPRODUCT(('Your Debts'!$C$5:$C$19&lt;&gt;"")*('Your Debts'!$C$5:$C$19&lt;'Your Debts'!C19))+SUMPRODUCT(('Your Debts'!$C$5:$C$19='Your Debts'!C19)*(ROW('Your Debts'!$C$5:$C$19)&lt;19))+1)</f>
        <v/>
      </c>
      <c r="O19" s="1" t="str">
        <f aca="false">IF('Your Debts'!C19="","",SUMPRODUCT(('Your Debts'!$C$5:$C$19&lt;&gt;"")*('Your Debts'!$D$5:$D$19&gt;'Your Debts'!D19))+SUMPRODUCT(('Your Debts'!$C$5:$C$19&lt;&gt;"")*('Your Debts'!$D$5:$D$19='Your Debts'!D19)*(ROW('Your Debts'!$D$5:$D$19)&lt;19))+1)</f>
        <v/>
      </c>
    </row>
    <row r="20" customFormat="false" ht="15" hidden="false" customHeight="true" outlineLevel="0" collapsed="false">
      <c r="A20" s="21" t="n">
        <v>15</v>
      </c>
      <c r="B20" s="22" t="str">
        <f aca="false">IFERROR(INDEX('Your Debts'!$B$5:$B$19,MATCH(15,$N$5:$N$19,0)),"")</f>
        <v/>
      </c>
      <c r="C20" s="23" t="str">
        <f aca="false">IFERROR(INDEX('Your Debts'!$C$5:$C$19,MATCH(15,$N$5:$N$19,0)),"")</f>
        <v/>
      </c>
      <c r="D20" s="24" t="str">
        <f aca="false">IFERROR(INDEX('Your Debts'!$D$5:$D$19,MATCH(15,$N$5:$N$19,0)),"")</f>
        <v/>
      </c>
      <c r="E20" s="23" t="str">
        <f aca="false">IFERROR(INDEX('Your Debts'!$E$5:$E$19,MATCH(15,$N$5:$N$19,0)),"")</f>
        <v/>
      </c>
      <c r="G20" s="21" t="n">
        <v>15</v>
      </c>
      <c r="H20" s="22" t="str">
        <f aca="false">IFERROR(INDEX('Your Debts'!$B$5:$B$19,MATCH(15,$O$5:$O$19,0)),"")</f>
        <v/>
      </c>
      <c r="I20" s="23" t="str">
        <f aca="false">IFERROR(INDEX('Your Debts'!$C$5:$C$19,MATCH(15,$O$5:$O$19,0)),"")</f>
        <v/>
      </c>
      <c r="J20" s="24" t="str">
        <f aca="false">IFERROR(INDEX('Your Debts'!$D$5:$D$19,MATCH(15,$O$5:$O$19,0)),"")</f>
        <v/>
      </c>
      <c r="K20" s="23" t="str">
        <f aca="false">IFERROR(INDEX('Your Debts'!$E$5:$E$19,MATCH(15,$O$5:$O$19,0)),"")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26"/>
    <col collapsed="false" customWidth="true" hidden="false" outlineLevel="0" max="3" min="3" style="1" width="18"/>
    <col collapsed="false" customWidth="true" hidden="false" outlineLevel="0" max="4" min="4" style="1" width="40"/>
  </cols>
  <sheetData>
    <row r="1" customFormat="false" ht="19.5" hidden="false" customHeight="true" outlineLevel="0" collapsed="false">
      <c r="A1" s="8" t="s">
        <v>39</v>
      </c>
    </row>
    <row r="2" customFormat="false" ht="15" hidden="false" customHeight="true" outlineLevel="0" collapsed="false">
      <c r="A2" s="9" t="s">
        <v>40</v>
      </c>
    </row>
    <row r="4" customFormat="false" ht="15" hidden="false" customHeight="true" outlineLevel="0" collapsed="false">
      <c r="A4" s="10" t="s">
        <v>41</v>
      </c>
      <c r="B4" s="10" t="s">
        <v>16</v>
      </c>
      <c r="C4" s="10" t="s">
        <v>42</v>
      </c>
      <c r="D4" s="10" t="s">
        <v>43</v>
      </c>
    </row>
    <row r="5" customFormat="false" ht="15" hidden="false" customHeight="true" outlineLevel="0" collapsed="false">
      <c r="A5" s="25"/>
      <c r="B5" s="11" t="s">
        <v>44</v>
      </c>
      <c r="C5" s="12" t="n">
        <v>170</v>
      </c>
      <c r="D5" s="11" t="s">
        <v>45</v>
      </c>
    </row>
    <row r="6" customFormat="false" ht="15" hidden="false" customHeight="true" outlineLevel="0" collapsed="false">
      <c r="A6" s="25"/>
      <c r="B6" s="11"/>
      <c r="C6" s="12"/>
      <c r="D6" s="11"/>
    </row>
    <row r="7" customFormat="false" ht="15" hidden="false" customHeight="true" outlineLevel="0" collapsed="false">
      <c r="A7" s="25"/>
      <c r="B7" s="11"/>
      <c r="C7" s="12"/>
      <c r="D7" s="11"/>
    </row>
    <row r="8" customFormat="false" ht="15" hidden="false" customHeight="true" outlineLevel="0" collapsed="false">
      <c r="A8" s="25"/>
      <c r="B8" s="11"/>
      <c r="C8" s="12"/>
      <c r="D8" s="11"/>
    </row>
    <row r="9" customFormat="false" ht="15" hidden="false" customHeight="true" outlineLevel="0" collapsed="false">
      <c r="A9" s="25"/>
      <c r="B9" s="11"/>
      <c r="C9" s="12"/>
      <c r="D9" s="11"/>
    </row>
    <row r="10" customFormat="false" ht="15" hidden="false" customHeight="true" outlineLevel="0" collapsed="false">
      <c r="A10" s="25"/>
      <c r="B10" s="11"/>
      <c r="C10" s="12"/>
      <c r="D10" s="11"/>
    </row>
    <row r="11" customFormat="false" ht="15" hidden="false" customHeight="true" outlineLevel="0" collapsed="false">
      <c r="A11" s="25"/>
      <c r="B11" s="11"/>
      <c r="C11" s="12"/>
      <c r="D11" s="11"/>
    </row>
    <row r="12" customFormat="false" ht="15" hidden="false" customHeight="true" outlineLevel="0" collapsed="false">
      <c r="A12" s="25"/>
      <c r="B12" s="11"/>
      <c r="C12" s="12"/>
      <c r="D12" s="11"/>
    </row>
    <row r="13" customFormat="false" ht="15" hidden="false" customHeight="true" outlineLevel="0" collapsed="false">
      <c r="A13" s="25"/>
      <c r="B13" s="11"/>
      <c r="C13" s="12"/>
      <c r="D13" s="11"/>
    </row>
    <row r="14" customFormat="false" ht="15" hidden="false" customHeight="true" outlineLevel="0" collapsed="false">
      <c r="A14" s="25"/>
      <c r="B14" s="11"/>
      <c r="C14" s="12"/>
      <c r="D14" s="11"/>
    </row>
    <row r="15" customFormat="false" ht="15" hidden="false" customHeight="true" outlineLevel="0" collapsed="false">
      <c r="A15" s="25"/>
      <c r="B15" s="11"/>
      <c r="C15" s="12"/>
      <c r="D15" s="11"/>
    </row>
    <row r="16" customFormat="false" ht="15" hidden="false" customHeight="true" outlineLevel="0" collapsed="false">
      <c r="A16" s="25"/>
      <c r="B16" s="11"/>
      <c r="C16" s="12"/>
      <c r="D16" s="11"/>
    </row>
    <row r="17" customFormat="false" ht="15" hidden="false" customHeight="true" outlineLevel="0" collapsed="false">
      <c r="A17" s="25"/>
      <c r="B17" s="11"/>
      <c r="C17" s="12"/>
      <c r="D17" s="11"/>
    </row>
    <row r="18" customFormat="false" ht="15" hidden="false" customHeight="true" outlineLevel="0" collapsed="false">
      <c r="A18" s="25"/>
      <c r="B18" s="11"/>
      <c r="C18" s="12"/>
      <c r="D18" s="11"/>
    </row>
    <row r="19" customFormat="false" ht="15" hidden="false" customHeight="true" outlineLevel="0" collapsed="false">
      <c r="A19" s="25"/>
      <c r="B19" s="11"/>
      <c r="C19" s="12"/>
      <c r="D19" s="11"/>
    </row>
    <row r="20" customFormat="false" ht="15" hidden="false" customHeight="true" outlineLevel="0" collapsed="false">
      <c r="A20" s="25"/>
      <c r="B20" s="11"/>
      <c r="C20" s="12"/>
      <c r="D20" s="11"/>
    </row>
    <row r="21" customFormat="false" ht="15" hidden="false" customHeight="true" outlineLevel="0" collapsed="false">
      <c r="A21" s="25"/>
      <c r="B21" s="11"/>
      <c r="C21" s="12"/>
      <c r="D21" s="11"/>
    </row>
    <row r="22" customFormat="false" ht="15" hidden="false" customHeight="true" outlineLevel="0" collapsed="false">
      <c r="A22" s="25"/>
      <c r="B22" s="11"/>
      <c r="C22" s="12"/>
      <c r="D22" s="11"/>
    </row>
    <row r="23" customFormat="false" ht="15" hidden="false" customHeight="true" outlineLevel="0" collapsed="false">
      <c r="A23" s="25"/>
      <c r="B23" s="11"/>
      <c r="C23" s="12"/>
      <c r="D23" s="11"/>
    </row>
    <row r="24" customFormat="false" ht="15" hidden="false" customHeight="true" outlineLevel="0" collapsed="false">
      <c r="A24" s="25"/>
      <c r="B24" s="11"/>
      <c r="C24" s="12"/>
      <c r="D24" s="11"/>
    </row>
    <row r="25" customFormat="false" ht="15" hidden="false" customHeight="true" outlineLevel="0" collapsed="false">
      <c r="A25" s="25"/>
      <c r="B25" s="11"/>
      <c r="C25" s="12"/>
      <c r="D25" s="11"/>
    </row>
    <row r="26" customFormat="false" ht="15" hidden="false" customHeight="true" outlineLevel="0" collapsed="false">
      <c r="A26" s="25"/>
      <c r="B26" s="11"/>
      <c r="C26" s="12"/>
      <c r="D26" s="11"/>
    </row>
    <row r="27" customFormat="false" ht="15" hidden="false" customHeight="true" outlineLevel="0" collapsed="false">
      <c r="A27" s="25"/>
      <c r="B27" s="11"/>
      <c r="C27" s="12"/>
      <c r="D27" s="11"/>
    </row>
    <row r="28" customFormat="false" ht="15" hidden="false" customHeight="true" outlineLevel="0" collapsed="false">
      <c r="A28" s="25"/>
      <c r="B28" s="11"/>
      <c r="C28" s="12"/>
      <c r="D28" s="11"/>
    </row>
    <row r="29" customFormat="false" ht="15" hidden="false" customHeight="true" outlineLevel="0" collapsed="false">
      <c r="A29" s="25"/>
      <c r="B29" s="11"/>
      <c r="C29" s="12"/>
      <c r="D29" s="11"/>
    </row>
    <row r="30" customFormat="false" ht="15" hidden="false" customHeight="true" outlineLevel="0" collapsed="false">
      <c r="A30" s="25"/>
      <c r="B30" s="11"/>
      <c r="C30" s="12"/>
      <c r="D30" s="11"/>
    </row>
    <row r="31" customFormat="false" ht="15" hidden="false" customHeight="true" outlineLevel="0" collapsed="false">
      <c r="A31" s="25"/>
      <c r="B31" s="11"/>
      <c r="C31" s="12"/>
      <c r="D31" s="11"/>
    </row>
    <row r="32" customFormat="false" ht="15" hidden="false" customHeight="true" outlineLevel="0" collapsed="false">
      <c r="A32" s="25"/>
      <c r="B32" s="11"/>
      <c r="C32" s="12"/>
      <c r="D32" s="11"/>
    </row>
    <row r="33" customFormat="false" ht="15" hidden="false" customHeight="true" outlineLevel="0" collapsed="false">
      <c r="A33" s="25"/>
      <c r="B33" s="11"/>
      <c r="C33" s="12"/>
      <c r="D33" s="11"/>
    </row>
    <row r="34" customFormat="false" ht="15" hidden="false" customHeight="true" outlineLevel="0" collapsed="false">
      <c r="A34" s="25"/>
      <c r="B34" s="11"/>
      <c r="C34" s="12"/>
      <c r="D34" s="11"/>
    </row>
    <row r="35" customFormat="false" ht="15" hidden="false" customHeight="true" outlineLevel="0" collapsed="false">
      <c r="A35" s="25"/>
      <c r="B35" s="11"/>
      <c r="C35" s="12"/>
      <c r="D35" s="11"/>
    </row>
    <row r="36" customFormat="false" ht="15" hidden="false" customHeight="true" outlineLevel="0" collapsed="false">
      <c r="A36" s="25"/>
      <c r="B36" s="11"/>
      <c r="C36" s="12"/>
      <c r="D36" s="11"/>
    </row>
    <row r="37" customFormat="false" ht="15" hidden="false" customHeight="true" outlineLevel="0" collapsed="false">
      <c r="A37" s="25"/>
      <c r="B37" s="11"/>
      <c r="C37" s="12"/>
      <c r="D37" s="11"/>
    </row>
    <row r="38" customFormat="false" ht="15" hidden="false" customHeight="true" outlineLevel="0" collapsed="false">
      <c r="A38" s="25"/>
      <c r="B38" s="11"/>
      <c r="C38" s="12"/>
      <c r="D38" s="11"/>
    </row>
    <row r="39" customFormat="false" ht="15" hidden="false" customHeight="true" outlineLevel="0" collapsed="false">
      <c r="A39" s="25"/>
      <c r="B39" s="11"/>
      <c r="C39" s="12"/>
      <c r="D39" s="11"/>
    </row>
    <row r="40" customFormat="false" ht="15" hidden="false" customHeight="true" outlineLevel="0" collapsed="false">
      <c r="A40" s="25"/>
      <c r="B40" s="11"/>
      <c r="C40" s="12"/>
      <c r="D40" s="11"/>
    </row>
    <row r="41" customFormat="false" ht="15" hidden="false" customHeight="true" outlineLevel="0" collapsed="false">
      <c r="A41" s="25"/>
      <c r="B41" s="11"/>
      <c r="C41" s="12"/>
      <c r="D41" s="11"/>
    </row>
    <row r="42" customFormat="false" ht="15" hidden="false" customHeight="true" outlineLevel="0" collapsed="false">
      <c r="A42" s="25"/>
      <c r="B42" s="11"/>
      <c r="C42" s="12"/>
      <c r="D42" s="11"/>
    </row>
    <row r="43" customFormat="false" ht="15" hidden="false" customHeight="true" outlineLevel="0" collapsed="false">
      <c r="A43" s="25"/>
      <c r="B43" s="11"/>
      <c r="C43" s="12"/>
      <c r="D43" s="11"/>
    </row>
    <row r="44" customFormat="false" ht="15" hidden="false" customHeight="true" outlineLevel="0" collapsed="false">
      <c r="A44" s="25"/>
      <c r="B44" s="11"/>
      <c r="C44" s="12"/>
      <c r="D44" s="11"/>
    </row>
    <row r="45" customFormat="false" ht="15" hidden="false" customHeight="true" outlineLevel="0" collapsed="false">
      <c r="A45" s="25"/>
      <c r="B45" s="11"/>
      <c r="C45" s="12"/>
      <c r="D45" s="11"/>
    </row>
    <row r="46" customFormat="false" ht="15" hidden="false" customHeight="true" outlineLevel="0" collapsed="false">
      <c r="A46" s="25"/>
      <c r="B46" s="11"/>
      <c r="C46" s="12"/>
      <c r="D46" s="11"/>
    </row>
    <row r="47" customFormat="false" ht="15" hidden="false" customHeight="true" outlineLevel="0" collapsed="false">
      <c r="A47" s="25"/>
      <c r="B47" s="11"/>
      <c r="C47" s="12"/>
      <c r="D47" s="11"/>
    </row>
    <row r="48" customFormat="false" ht="15" hidden="false" customHeight="true" outlineLevel="0" collapsed="false">
      <c r="A48" s="25"/>
      <c r="B48" s="11"/>
      <c r="C48" s="12"/>
      <c r="D48" s="11"/>
    </row>
    <row r="49" customFormat="false" ht="15" hidden="false" customHeight="true" outlineLevel="0" collapsed="false">
      <c r="A49" s="25"/>
      <c r="B49" s="11"/>
      <c r="C49" s="12"/>
      <c r="D49" s="11"/>
    </row>
    <row r="50" customFormat="false" ht="15" hidden="false" customHeight="true" outlineLevel="0" collapsed="false">
      <c r="A50" s="25"/>
      <c r="B50" s="11"/>
      <c r="C50" s="12"/>
      <c r="D50" s="11"/>
    </row>
    <row r="51" customFormat="false" ht="15" hidden="false" customHeight="true" outlineLevel="0" collapsed="false">
      <c r="A51" s="25"/>
      <c r="B51" s="11"/>
      <c r="C51" s="12"/>
      <c r="D51" s="11"/>
    </row>
    <row r="52" customFormat="false" ht="15" hidden="false" customHeight="true" outlineLevel="0" collapsed="false">
      <c r="A52" s="25"/>
      <c r="B52" s="11"/>
      <c r="C52" s="12"/>
      <c r="D52" s="11"/>
    </row>
    <row r="53" customFormat="false" ht="15" hidden="false" customHeight="true" outlineLevel="0" collapsed="false">
      <c r="A53" s="25"/>
      <c r="B53" s="11"/>
      <c r="C53" s="12"/>
      <c r="D53" s="11"/>
    </row>
    <row r="54" customFormat="false" ht="15" hidden="false" customHeight="true" outlineLevel="0" collapsed="false">
      <c r="A54" s="25"/>
      <c r="B54" s="11"/>
      <c r="C54" s="12"/>
      <c r="D54" s="11"/>
    </row>
    <row r="55" customFormat="false" ht="15" hidden="false" customHeight="true" outlineLevel="0" collapsed="false">
      <c r="A55" s="25"/>
      <c r="B55" s="11"/>
      <c r="C55" s="12"/>
      <c r="D55" s="11"/>
    </row>
    <row r="56" customFormat="false" ht="15" hidden="false" customHeight="true" outlineLevel="0" collapsed="false">
      <c r="A56" s="25"/>
      <c r="B56" s="11"/>
      <c r="C56" s="12"/>
      <c r="D56" s="11"/>
    </row>
    <row r="57" customFormat="false" ht="15" hidden="false" customHeight="true" outlineLevel="0" collapsed="false">
      <c r="A57" s="25"/>
      <c r="B57" s="11"/>
      <c r="C57" s="12"/>
      <c r="D57" s="11"/>
    </row>
    <row r="58" customFormat="false" ht="15" hidden="false" customHeight="true" outlineLevel="0" collapsed="false">
      <c r="A58" s="25"/>
      <c r="B58" s="11"/>
      <c r="C58" s="12"/>
      <c r="D58" s="11"/>
    </row>
    <row r="59" customFormat="false" ht="15" hidden="false" customHeight="true" outlineLevel="0" collapsed="false">
      <c r="A59" s="25"/>
      <c r="B59" s="11"/>
      <c r="C59" s="12"/>
      <c r="D59" s="11"/>
    </row>
    <row r="60" customFormat="false" ht="15" hidden="false" customHeight="true" outlineLevel="0" collapsed="false">
      <c r="A60" s="25"/>
      <c r="B60" s="11"/>
      <c r="C60" s="12"/>
      <c r="D60" s="11"/>
    </row>
    <row r="61" customFormat="false" ht="15" hidden="false" customHeight="true" outlineLevel="0" collapsed="false">
      <c r="A61" s="25"/>
      <c r="B61" s="11"/>
      <c r="C61" s="12"/>
      <c r="D61" s="11"/>
    </row>
    <row r="62" customFormat="false" ht="15" hidden="false" customHeight="true" outlineLevel="0" collapsed="false">
      <c r="A62" s="25"/>
      <c r="B62" s="11"/>
      <c r="C62" s="12"/>
      <c r="D62" s="11"/>
    </row>
    <row r="63" customFormat="false" ht="15" hidden="false" customHeight="true" outlineLevel="0" collapsed="false">
      <c r="A63" s="25"/>
      <c r="B63" s="11"/>
      <c r="C63" s="12"/>
      <c r="D63" s="11"/>
    </row>
    <row r="64" customFormat="false" ht="15" hidden="false" customHeight="true" outlineLevel="0" collapsed="false">
      <c r="A64" s="25"/>
      <c r="B64" s="11"/>
      <c r="C64" s="12"/>
      <c r="D64" s="11"/>
    </row>
    <row r="65" customFormat="false" ht="15" hidden="false" customHeight="true" outlineLevel="0" collapsed="false">
      <c r="A65" s="25"/>
      <c r="B65" s="11"/>
      <c r="C65" s="12"/>
      <c r="D65" s="11"/>
    </row>
    <row r="66" customFormat="false" ht="15" hidden="false" customHeight="true" outlineLevel="0" collapsed="false">
      <c r="A66" s="25"/>
      <c r="B66" s="11"/>
      <c r="C66" s="12"/>
      <c r="D66" s="11"/>
    </row>
    <row r="67" customFormat="false" ht="15" hidden="false" customHeight="true" outlineLevel="0" collapsed="false">
      <c r="A67" s="25"/>
      <c r="B67" s="11"/>
      <c r="C67" s="12"/>
      <c r="D67" s="11"/>
    </row>
    <row r="68" customFormat="false" ht="15" hidden="false" customHeight="true" outlineLevel="0" collapsed="false">
      <c r="A68" s="25"/>
      <c r="B68" s="11"/>
      <c r="C68" s="12"/>
      <c r="D68" s="11"/>
    </row>
    <row r="69" customFormat="false" ht="15" hidden="false" customHeight="true" outlineLevel="0" collapsed="false">
      <c r="A69" s="25"/>
      <c r="B69" s="11"/>
      <c r="C69" s="12"/>
      <c r="D69" s="11"/>
    </row>
    <row r="70" customFormat="false" ht="15" hidden="false" customHeight="true" outlineLevel="0" collapsed="false">
      <c r="A70" s="25"/>
      <c r="B70" s="11"/>
      <c r="C70" s="12"/>
      <c r="D70" s="11"/>
    </row>
    <row r="71" customFormat="false" ht="15" hidden="false" customHeight="true" outlineLevel="0" collapsed="false">
      <c r="A71" s="25"/>
      <c r="B71" s="11"/>
      <c r="C71" s="12"/>
      <c r="D71" s="11"/>
    </row>
    <row r="72" customFormat="false" ht="15" hidden="false" customHeight="true" outlineLevel="0" collapsed="false">
      <c r="A72" s="25"/>
      <c r="B72" s="11"/>
      <c r="C72" s="12"/>
      <c r="D72" s="11"/>
    </row>
    <row r="73" customFormat="false" ht="15" hidden="false" customHeight="true" outlineLevel="0" collapsed="false">
      <c r="A73" s="25"/>
      <c r="B73" s="11"/>
      <c r="C73" s="12"/>
      <c r="D73" s="11"/>
    </row>
    <row r="74" customFormat="false" ht="15" hidden="false" customHeight="true" outlineLevel="0" collapsed="false">
      <c r="A74" s="25"/>
      <c r="B74" s="11"/>
      <c r="C74" s="12"/>
      <c r="D74" s="11"/>
    </row>
    <row r="75" customFormat="false" ht="15" hidden="false" customHeight="true" outlineLevel="0" collapsed="false">
      <c r="A75" s="25"/>
      <c r="B75" s="11"/>
      <c r="C75" s="12"/>
      <c r="D75" s="11"/>
    </row>
    <row r="76" customFormat="false" ht="15" hidden="false" customHeight="true" outlineLevel="0" collapsed="false">
      <c r="A76" s="25"/>
      <c r="B76" s="11"/>
      <c r="C76" s="12"/>
      <c r="D76" s="11"/>
    </row>
    <row r="77" customFormat="false" ht="15" hidden="false" customHeight="true" outlineLevel="0" collapsed="false">
      <c r="A77" s="25"/>
      <c r="B77" s="11"/>
      <c r="C77" s="12"/>
      <c r="D77" s="11"/>
    </row>
    <row r="78" customFormat="false" ht="15" hidden="false" customHeight="true" outlineLevel="0" collapsed="false">
      <c r="A78" s="25"/>
      <c r="B78" s="11"/>
      <c r="C78" s="12"/>
      <c r="D78" s="11"/>
    </row>
    <row r="79" customFormat="false" ht="15" hidden="false" customHeight="true" outlineLevel="0" collapsed="false">
      <c r="A79" s="25"/>
      <c r="B79" s="11"/>
      <c r="C79" s="12"/>
      <c r="D79" s="11"/>
    </row>
    <row r="80" customFormat="false" ht="15" hidden="false" customHeight="true" outlineLevel="0" collapsed="false">
      <c r="A80" s="25"/>
      <c r="B80" s="11"/>
      <c r="C80" s="12"/>
      <c r="D80" s="11"/>
    </row>
    <row r="81" customFormat="false" ht="15" hidden="false" customHeight="true" outlineLevel="0" collapsed="false">
      <c r="A81" s="25"/>
      <c r="B81" s="11"/>
      <c r="C81" s="12"/>
      <c r="D81" s="11"/>
    </row>
    <row r="82" customFormat="false" ht="15" hidden="false" customHeight="true" outlineLevel="0" collapsed="false">
      <c r="A82" s="25"/>
      <c r="B82" s="11"/>
      <c r="C82" s="12"/>
      <c r="D82" s="11"/>
    </row>
    <row r="83" customFormat="false" ht="15" hidden="false" customHeight="true" outlineLevel="0" collapsed="false">
      <c r="A83" s="25"/>
      <c r="B83" s="11"/>
      <c r="C83" s="12"/>
      <c r="D83" s="11"/>
    </row>
    <row r="84" customFormat="false" ht="15" hidden="false" customHeight="true" outlineLevel="0" collapsed="false">
      <c r="A84" s="25"/>
      <c r="B84" s="11"/>
      <c r="C84" s="12"/>
      <c r="D84" s="11"/>
    </row>
    <row r="85" customFormat="false" ht="15" hidden="false" customHeight="true" outlineLevel="0" collapsed="false">
      <c r="A85" s="25"/>
      <c r="B85" s="11"/>
      <c r="C85" s="12"/>
      <c r="D85" s="11"/>
    </row>
    <row r="86" customFormat="false" ht="15" hidden="false" customHeight="true" outlineLevel="0" collapsed="false">
      <c r="A86" s="25"/>
      <c r="B86" s="11"/>
      <c r="C86" s="12"/>
      <c r="D86" s="11"/>
    </row>
    <row r="87" customFormat="false" ht="15" hidden="false" customHeight="true" outlineLevel="0" collapsed="false">
      <c r="A87" s="25"/>
      <c r="B87" s="11"/>
      <c r="C87" s="12"/>
      <c r="D87" s="11"/>
    </row>
    <row r="88" customFormat="false" ht="15" hidden="false" customHeight="true" outlineLevel="0" collapsed="false">
      <c r="A88" s="25"/>
      <c r="B88" s="11"/>
      <c r="C88" s="12"/>
      <c r="D88" s="11"/>
    </row>
    <row r="89" customFormat="false" ht="15" hidden="false" customHeight="true" outlineLevel="0" collapsed="false">
      <c r="A89" s="25"/>
      <c r="B89" s="11"/>
      <c r="C89" s="12"/>
      <c r="D89" s="11"/>
    </row>
    <row r="90" customFormat="false" ht="15" hidden="false" customHeight="true" outlineLevel="0" collapsed="false">
      <c r="A90" s="25"/>
      <c r="B90" s="11"/>
      <c r="C90" s="12"/>
      <c r="D90" s="11"/>
    </row>
    <row r="91" customFormat="false" ht="15" hidden="false" customHeight="true" outlineLevel="0" collapsed="false">
      <c r="A91" s="25"/>
      <c r="B91" s="11"/>
      <c r="C91" s="12"/>
      <c r="D91" s="11"/>
    </row>
    <row r="92" customFormat="false" ht="15" hidden="false" customHeight="true" outlineLevel="0" collapsed="false">
      <c r="A92" s="25"/>
      <c r="B92" s="11"/>
      <c r="C92" s="12"/>
      <c r="D92" s="11"/>
    </row>
    <row r="93" customFormat="false" ht="15" hidden="false" customHeight="true" outlineLevel="0" collapsed="false">
      <c r="A93" s="25"/>
      <c r="B93" s="11"/>
      <c r="C93" s="12"/>
      <c r="D93" s="11"/>
    </row>
    <row r="94" customFormat="false" ht="15" hidden="false" customHeight="true" outlineLevel="0" collapsed="false">
      <c r="A94" s="25"/>
      <c r="B94" s="11"/>
      <c r="C94" s="12"/>
      <c r="D94" s="11"/>
    </row>
    <row r="95" customFormat="false" ht="15" hidden="false" customHeight="true" outlineLevel="0" collapsed="false">
      <c r="A95" s="25"/>
      <c r="B95" s="11"/>
      <c r="C95" s="12"/>
      <c r="D95" s="11"/>
    </row>
    <row r="96" customFormat="false" ht="15" hidden="false" customHeight="true" outlineLevel="0" collapsed="false">
      <c r="A96" s="25"/>
      <c r="B96" s="11"/>
      <c r="C96" s="12"/>
      <c r="D96" s="11"/>
    </row>
    <row r="97" customFormat="false" ht="15" hidden="false" customHeight="true" outlineLevel="0" collapsed="false">
      <c r="A97" s="25"/>
      <c r="B97" s="11"/>
      <c r="C97" s="12"/>
      <c r="D97" s="11"/>
    </row>
    <row r="98" customFormat="false" ht="15" hidden="false" customHeight="true" outlineLevel="0" collapsed="false">
      <c r="A98" s="25"/>
      <c r="B98" s="11"/>
      <c r="C98" s="12"/>
      <c r="D98" s="11"/>
    </row>
    <row r="99" customFormat="false" ht="15" hidden="false" customHeight="true" outlineLevel="0" collapsed="false">
      <c r="A99" s="25"/>
      <c r="B99" s="11"/>
      <c r="C99" s="12"/>
      <c r="D99" s="11"/>
    </row>
    <row r="100" customFormat="false" ht="15" hidden="false" customHeight="true" outlineLevel="0" collapsed="false">
      <c r="A100" s="25"/>
      <c r="B100" s="11"/>
      <c r="C100" s="12"/>
      <c r="D100" s="11"/>
    </row>
    <row r="101" customFormat="false" ht="15" hidden="false" customHeight="true" outlineLevel="0" collapsed="false">
      <c r="A101" s="25"/>
      <c r="B101" s="11"/>
      <c r="C101" s="12"/>
      <c r="D101" s="11"/>
    </row>
    <row r="102" customFormat="false" ht="15" hidden="false" customHeight="true" outlineLevel="0" collapsed="false">
      <c r="A102" s="25"/>
      <c r="B102" s="11"/>
      <c r="C102" s="12"/>
      <c r="D102" s="11"/>
    </row>
    <row r="103" customFormat="false" ht="15" hidden="false" customHeight="true" outlineLevel="0" collapsed="false">
      <c r="A103" s="25"/>
      <c r="B103" s="11"/>
      <c r="C103" s="12"/>
      <c r="D103" s="11"/>
    </row>
    <row r="104" customFormat="false" ht="15" hidden="false" customHeight="true" outlineLevel="0" collapsed="false">
      <c r="A104" s="25"/>
      <c r="B104" s="11"/>
      <c r="C104" s="12"/>
      <c r="D104" s="1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4" min="3" style="1" width="22"/>
  </cols>
  <sheetData>
    <row r="2" customFormat="false" ht="21.75" hidden="false" customHeight="true" outlineLevel="0" collapsed="false">
      <c r="B2" s="26" t="s">
        <v>46</v>
      </c>
    </row>
    <row r="3" customFormat="false" ht="15" hidden="false" customHeight="true" outlineLevel="0" collapsed="false">
      <c r="B3" s="4" t="s">
        <v>47</v>
      </c>
    </row>
    <row r="5" customFormat="false" ht="24" hidden="false" customHeight="true" outlineLevel="0" collapsed="false">
      <c r="B5" s="27" t="s">
        <v>48</v>
      </c>
      <c r="C5" s="28" t="n">
        <f aca="false">'Your Debts'!C20-SUMIF('Payment Log'!B5:B104,"&lt;&gt;",'Payment Log'!C5:C104)</f>
        <v>10130</v>
      </c>
    </row>
    <row r="6" customFormat="false" ht="24" hidden="false" customHeight="true" outlineLevel="0" collapsed="false">
      <c r="B6" s="27" t="s">
        <v>49</v>
      </c>
      <c r="C6" s="28" t="n">
        <f aca="false">'Your Debts'!C20</f>
        <v>10300</v>
      </c>
    </row>
    <row r="7" customFormat="false" ht="24" hidden="false" customHeight="true" outlineLevel="0" collapsed="false">
      <c r="B7" s="27" t="s">
        <v>50</v>
      </c>
      <c r="C7" s="28" t="n">
        <f aca="false">SUM('Payment Log'!C5:C104)</f>
        <v>170</v>
      </c>
    </row>
    <row r="8" customFormat="false" ht="24" hidden="false" customHeight="true" outlineLevel="0" collapsed="false">
      <c r="B8" s="27" t="s">
        <v>51</v>
      </c>
      <c r="C8" s="28" t="n">
        <f aca="false">'Your Debts'!E20</f>
        <v>300</v>
      </c>
    </row>
    <row r="9" customFormat="false" ht="24" hidden="false" customHeight="true" outlineLevel="0" collapsed="false">
      <c r="B9" s="27" t="s">
        <v>52</v>
      </c>
      <c r="C9" s="28" t="n">
        <f aca="false">'Your Debts'!F20</f>
        <v>200</v>
      </c>
    </row>
    <row r="10" customFormat="false" ht="24" hidden="false" customHeight="true" outlineLevel="0" collapsed="false">
      <c r="B10" s="27" t="s">
        <v>53</v>
      </c>
      <c r="C10" s="28" t="n">
        <f aca="false">'Your Debts'!G20</f>
        <v>500</v>
      </c>
    </row>
    <row r="11" customFormat="false" ht="24" hidden="false" customHeight="true" outlineLevel="0" collapsed="false">
      <c r="B11" s="27" t="s">
        <v>54</v>
      </c>
      <c r="C11" s="29" t="n">
        <f aca="false">COUNT('Your Debts'!C5:C19)</f>
        <v>3</v>
      </c>
    </row>
    <row r="12" customFormat="false" ht="24" hidden="false" customHeight="true" outlineLevel="0" collapsed="false">
      <c r="B12" s="27" t="s">
        <v>55</v>
      </c>
      <c r="C12" s="30" t="n">
        <f aca="false">IFERROR(SUM('Payment Log'!C5:C104)/'Your Debts'!C20,0)</f>
        <v>0.016504854368932</v>
      </c>
    </row>
    <row r="14" customFormat="false" ht="15" hidden="false" customHeight="true" outlineLevel="0" collapsed="false">
      <c r="B14" s="31" t="s">
        <v>56</v>
      </c>
      <c r="C14" s="31"/>
      <c r="D14" s="31"/>
    </row>
    <row r="16" customFormat="false" ht="15" hidden="false" customHeight="true" outlineLevel="0" collapsed="false">
      <c r="B16" s="7" t="s">
        <v>13</v>
      </c>
      <c r="C16" s="7"/>
      <c r="D16" s="7"/>
    </row>
    <row r="17" customFormat="false" ht="15" hidden="false" customHeight="true" outlineLevel="0" collapsed="false">
      <c r="B17" s="7"/>
      <c r="C17" s="7"/>
      <c r="D17" s="7"/>
    </row>
    <row r="18" customFormat="false" ht="15" hidden="false" customHeight="true" outlineLevel="0" collapsed="false">
      <c r="B18" s="7"/>
      <c r="C18" s="7"/>
      <c r="D18" s="7"/>
    </row>
  </sheetData>
  <mergeCells count="2">
    <mergeCell ref="B14:D14"/>
    <mergeCell ref="B16:D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6"/>
    <col collapsed="false" customWidth="true" hidden="true" outlineLevel="0" max="8" min="8" style="1" width="8"/>
    <col collapsed="false" customWidth="true" hidden="true" outlineLevel="0" max="10" min="9" style="1" width="18"/>
  </cols>
  <sheetData>
    <row r="1" customFormat="false" ht="19.5" hidden="false" customHeight="true" outlineLevel="0" collapsed="false">
      <c r="A1" s="32" t="s">
        <v>57</v>
      </c>
    </row>
    <row r="2" customFormat="false" ht="15" hidden="false" customHeight="true" outlineLevel="0" collapsed="false">
      <c r="A2" s="9" t="s">
        <v>58</v>
      </c>
    </row>
    <row r="4" customFormat="false" ht="15" hidden="false" customHeight="true" outlineLevel="0" collapsed="false">
      <c r="A4" s="33" t="s">
        <v>59</v>
      </c>
      <c r="B4" s="34" t="s">
        <v>60</v>
      </c>
      <c r="H4" s="35" t="s">
        <v>61</v>
      </c>
      <c r="I4" s="35" t="s">
        <v>62</v>
      </c>
      <c r="J4" s="35" t="s">
        <v>63</v>
      </c>
    </row>
    <row r="5" customFormat="false" ht="15" hidden="false" customHeight="true" outlineLevel="0" collapsed="false">
      <c r="A5" s="33" t="s">
        <v>64</v>
      </c>
      <c r="B5" s="36" t="s">
        <v>65</v>
      </c>
      <c r="H5" s="1" t="n">
        <v>0</v>
      </c>
      <c r="I5" s="37" t="n">
        <v>10300</v>
      </c>
      <c r="J5" s="37" t="n">
        <v>10300</v>
      </c>
    </row>
    <row r="6" customFormat="false" ht="15" hidden="false" customHeight="true" outlineLevel="0" collapsed="false">
      <c r="H6" s="1" t="n">
        <v>1</v>
      </c>
      <c r="I6" s="37" t="n">
        <v>9944.91</v>
      </c>
      <c r="J6" s="37" t="n">
        <v>9944.91</v>
      </c>
    </row>
    <row r="7" customFormat="false" ht="15" hidden="false" customHeight="true" outlineLevel="0" collapsed="false">
      <c r="A7" s="7" t="s">
        <v>66</v>
      </c>
      <c r="B7" s="7"/>
      <c r="C7" s="7"/>
      <c r="D7" s="7"/>
      <c r="E7" s="7"/>
      <c r="F7" s="7"/>
      <c r="H7" s="1" t="n">
        <v>2</v>
      </c>
      <c r="I7" s="37" t="n">
        <v>9587.59</v>
      </c>
      <c r="J7" s="37" t="n">
        <v>9584.76</v>
      </c>
    </row>
    <row r="8" customFormat="false" ht="15" hidden="false" customHeight="true" outlineLevel="0" collapsed="false">
      <c r="A8" s="7"/>
      <c r="B8" s="7"/>
      <c r="C8" s="7"/>
      <c r="D8" s="7"/>
      <c r="E8" s="7"/>
      <c r="F8" s="7"/>
      <c r="H8" s="1" t="n">
        <v>3</v>
      </c>
      <c r="I8" s="37" t="n">
        <v>9228.01</v>
      </c>
      <c r="J8" s="37" t="n">
        <v>9219.44</v>
      </c>
    </row>
    <row r="9" customFormat="false" ht="15" hidden="false" customHeight="true" outlineLevel="0" collapsed="false">
      <c r="A9" s="7"/>
      <c r="B9" s="7"/>
      <c r="C9" s="7"/>
      <c r="D9" s="7"/>
      <c r="E9" s="7"/>
      <c r="F9" s="7"/>
      <c r="H9" s="1" t="n">
        <v>4</v>
      </c>
      <c r="I9" s="37" t="n">
        <v>8866.14</v>
      </c>
      <c r="J9" s="37" t="n">
        <v>8848.89</v>
      </c>
    </row>
    <row r="10" customFormat="false" ht="15" hidden="false" customHeight="true" outlineLevel="0" collapsed="false">
      <c r="H10" s="1" t="n">
        <v>5</v>
      </c>
      <c r="I10" s="37" t="n">
        <v>8531.61</v>
      </c>
      <c r="J10" s="37" t="n">
        <v>8473</v>
      </c>
    </row>
    <row r="11" customFormat="false" ht="15" hidden="false" customHeight="true" outlineLevel="0" collapsed="false">
      <c r="H11" s="1" t="n">
        <v>6</v>
      </c>
      <c r="I11" s="37" t="n">
        <v>8194.2</v>
      </c>
      <c r="J11" s="37" t="n">
        <v>8091.71</v>
      </c>
    </row>
    <row r="12" customFormat="false" ht="15" hidden="false" customHeight="true" outlineLevel="0" collapsed="false">
      <c r="H12" s="1" t="n">
        <v>7</v>
      </c>
      <c r="I12" s="37" t="n">
        <v>7853.91</v>
      </c>
      <c r="J12" s="37" t="n">
        <v>7704.9</v>
      </c>
    </row>
    <row r="13" customFormat="false" ht="15" hidden="false" customHeight="true" outlineLevel="0" collapsed="false">
      <c r="H13" s="1" t="n">
        <v>8</v>
      </c>
      <c r="I13" s="37" t="n">
        <v>7510.69</v>
      </c>
      <c r="J13" s="37" t="n">
        <v>7312.5</v>
      </c>
    </row>
    <row r="14" customFormat="false" ht="15" hidden="false" customHeight="true" outlineLevel="0" collapsed="false">
      <c r="H14" s="1" t="n">
        <v>9</v>
      </c>
      <c r="I14" s="37" t="n">
        <v>7164.51</v>
      </c>
      <c r="J14" s="37" t="n">
        <v>6914.42</v>
      </c>
    </row>
    <row r="15" customFormat="false" ht="15" hidden="false" customHeight="true" outlineLevel="0" collapsed="false">
      <c r="H15" s="1" t="n">
        <v>10</v>
      </c>
      <c r="I15" s="37" t="n">
        <v>6815.36</v>
      </c>
      <c r="J15" s="37" t="n">
        <v>6510.55</v>
      </c>
    </row>
    <row r="16" customFormat="false" ht="15" hidden="false" customHeight="true" outlineLevel="0" collapsed="false">
      <c r="H16" s="1" t="n">
        <v>11</v>
      </c>
      <c r="I16" s="37" t="n">
        <v>6463.2</v>
      </c>
      <c r="J16" s="37" t="n">
        <v>6100.8</v>
      </c>
    </row>
    <row r="17" customFormat="false" ht="15" hidden="false" customHeight="true" outlineLevel="0" collapsed="false">
      <c r="H17" s="1" t="n">
        <v>12</v>
      </c>
      <c r="I17" s="37" t="n">
        <v>6108</v>
      </c>
      <c r="J17" s="37" t="n">
        <v>5685.07</v>
      </c>
    </row>
    <row r="18" customFormat="false" ht="15" hidden="false" customHeight="true" outlineLevel="0" collapsed="false">
      <c r="H18" s="1" t="n">
        <v>13</v>
      </c>
      <c r="I18" s="37" t="n">
        <v>5851.21</v>
      </c>
      <c r="J18" s="37" t="n">
        <v>5263.27</v>
      </c>
    </row>
    <row r="19" customFormat="false" ht="15" hidden="false" customHeight="true" outlineLevel="0" collapsed="false">
      <c r="H19" s="1" t="n">
        <v>14</v>
      </c>
      <c r="I19" s="37" t="n">
        <v>5608.43</v>
      </c>
      <c r="J19" s="37" t="n">
        <v>4835.29</v>
      </c>
    </row>
    <row r="20" customFormat="false" ht="15" hidden="false" customHeight="true" outlineLevel="0" collapsed="false">
      <c r="H20" s="1" t="n">
        <v>15</v>
      </c>
      <c r="I20" s="37" t="n">
        <v>5361.2</v>
      </c>
      <c r="J20" s="37" t="n">
        <v>4401.04</v>
      </c>
    </row>
    <row r="21" customFormat="false" ht="15" hidden="false" customHeight="true" outlineLevel="0" collapsed="false">
      <c r="H21" s="1" t="n">
        <v>16</v>
      </c>
      <c r="I21" s="37" t="n">
        <v>5109.45</v>
      </c>
      <c r="J21" s="37" t="n">
        <v>3960.39</v>
      </c>
    </row>
    <row r="22" customFormat="false" ht="15" hidden="false" customHeight="true" outlineLevel="0" collapsed="false">
      <c r="H22" s="1" t="n">
        <v>17</v>
      </c>
      <c r="I22" s="37" t="n">
        <v>4853.08</v>
      </c>
      <c r="J22" s="37" t="n">
        <v>3513.26</v>
      </c>
    </row>
    <row r="23" customFormat="false" ht="15" hidden="false" customHeight="true" outlineLevel="0" collapsed="false">
      <c r="H23" s="1" t="n">
        <v>18</v>
      </c>
      <c r="I23" s="37" t="n">
        <v>4592.01</v>
      </c>
      <c r="J23" s="37" t="n">
        <v>3059.53</v>
      </c>
    </row>
    <row r="24" customFormat="false" ht="15" hidden="false" customHeight="true" outlineLevel="0" collapsed="false">
      <c r="H24" s="1" t="n">
        <v>19</v>
      </c>
      <c r="I24" s="37" t="n">
        <v>4326.16</v>
      </c>
      <c r="J24" s="37" t="n">
        <v>2599.09</v>
      </c>
    </row>
    <row r="25" customFormat="false" ht="15" hidden="false" customHeight="true" outlineLevel="0" collapsed="false">
      <c r="H25" s="1" t="n">
        <v>20</v>
      </c>
      <c r="I25" s="37" t="n">
        <v>4055.44</v>
      </c>
      <c r="J25" s="37" t="n">
        <v>2131.82</v>
      </c>
    </row>
    <row r="26" customFormat="false" ht="15" hidden="false" customHeight="true" outlineLevel="0" collapsed="false">
      <c r="H26" s="1" t="n">
        <v>21</v>
      </c>
      <c r="I26" s="37" t="n">
        <v>3779.75</v>
      </c>
      <c r="J26" s="37" t="n">
        <v>1657.62</v>
      </c>
    </row>
    <row r="27" customFormat="false" ht="15" hidden="false" customHeight="true" outlineLevel="0" collapsed="false">
      <c r="H27" s="1" t="n">
        <v>22</v>
      </c>
      <c r="I27" s="37" t="n">
        <v>3499.02</v>
      </c>
      <c r="J27" s="37" t="n">
        <v>1176.37</v>
      </c>
    </row>
    <row r="28" customFormat="false" ht="15" hidden="false" customHeight="true" outlineLevel="0" collapsed="false">
      <c r="H28" s="1" t="n">
        <v>23</v>
      </c>
      <c r="I28" s="37" t="n">
        <v>3213.14</v>
      </c>
      <c r="J28" s="37" t="n">
        <v>687.95</v>
      </c>
    </row>
    <row r="29" customFormat="false" ht="15" hidden="false" customHeight="true" outlineLevel="0" collapsed="false">
      <c r="H29" s="1" t="n">
        <v>24</v>
      </c>
      <c r="I29" s="37" t="n">
        <v>2922.02</v>
      </c>
      <c r="J29" s="37" t="n">
        <v>342.58</v>
      </c>
    </row>
    <row r="30" customFormat="false" ht="15" hidden="false" customHeight="true" outlineLevel="0" collapsed="false">
      <c r="H30" s="1" t="n">
        <v>25</v>
      </c>
      <c r="I30" s="37" t="n">
        <v>2625.56</v>
      </c>
      <c r="J30" s="37" t="n">
        <v>0</v>
      </c>
    </row>
    <row r="31" customFormat="false" ht="15" hidden="false" customHeight="true" outlineLevel="0" collapsed="false">
      <c r="H31" s="1" t="n">
        <v>26</v>
      </c>
      <c r="I31" s="37" t="n">
        <v>2323.68</v>
      </c>
      <c r="J31" s="37" t="n">
        <v>0</v>
      </c>
    </row>
    <row r="32" customFormat="false" ht="15" hidden="false" customHeight="true" outlineLevel="0" collapsed="false">
      <c r="H32" s="1" t="n">
        <v>27</v>
      </c>
      <c r="I32" s="37" t="n">
        <v>2016.26</v>
      </c>
      <c r="J32" s="37" t="n">
        <v>0</v>
      </c>
    </row>
    <row r="33" customFormat="false" ht="15" hidden="false" customHeight="true" outlineLevel="0" collapsed="false">
      <c r="H33" s="1" t="n">
        <v>28</v>
      </c>
      <c r="I33" s="37" t="n">
        <v>1703.21</v>
      </c>
      <c r="J33" s="37" t="n">
        <v>0</v>
      </c>
    </row>
    <row r="34" customFormat="false" ht="15" hidden="false" customHeight="true" outlineLevel="0" collapsed="false">
      <c r="H34" s="1" t="n">
        <v>29</v>
      </c>
      <c r="I34" s="37" t="n">
        <v>1384.42</v>
      </c>
      <c r="J34" s="37" t="n">
        <v>0</v>
      </c>
    </row>
    <row r="35" customFormat="false" ht="15" hidden="false" customHeight="true" outlineLevel="0" collapsed="false">
      <c r="H35" s="1" t="n">
        <v>30</v>
      </c>
      <c r="I35" s="37" t="n">
        <v>1059.79</v>
      </c>
      <c r="J35" s="37" t="n">
        <v>0</v>
      </c>
    </row>
    <row r="36" customFormat="false" ht="15" hidden="false" customHeight="true" outlineLevel="0" collapsed="false">
      <c r="H36" s="1" t="n">
        <v>31</v>
      </c>
      <c r="I36" s="37" t="n">
        <v>729.21</v>
      </c>
      <c r="J36" s="37" t="n">
        <v>0</v>
      </c>
    </row>
    <row r="37" customFormat="false" ht="15" hidden="false" customHeight="true" outlineLevel="0" collapsed="false">
      <c r="H37" s="1" t="n">
        <v>32</v>
      </c>
      <c r="I37" s="37" t="n">
        <v>392.57</v>
      </c>
      <c r="J37" s="37" t="n">
        <v>0</v>
      </c>
    </row>
    <row r="38" customFormat="false" ht="15" hidden="false" customHeight="true" outlineLevel="0" collapsed="false">
      <c r="H38" s="1" t="n">
        <v>33</v>
      </c>
      <c r="I38" s="37" t="n">
        <v>49.76</v>
      </c>
      <c r="J38" s="37" t="n">
        <v>0</v>
      </c>
    </row>
    <row r="39" customFormat="false" ht="15" hidden="false" customHeight="true" outlineLevel="0" collapsed="false">
      <c r="H39" s="1" t="n">
        <v>34</v>
      </c>
      <c r="I39" s="37" t="n">
        <v>0</v>
      </c>
      <c r="J39" s="37" t="n">
        <v>0</v>
      </c>
    </row>
  </sheetData>
  <mergeCells count="1">
    <mergeCell ref="A7:F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2026-07-26T05:24:44Z</dcterms:created>
  <dc:creator>openpyxl</dc:creator>
  <dc:description/>
  <dc:language>en-US</dc:language>
  <cp:lastModifiedBy/>
  <dcterms:modified xsi:type="dcterms:W3CDTF">2026-07-26T05:28:13Z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