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stado de Resultado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<sst xmlns="http://schemas.openxmlformats.org/spreadsheetml/2006/main" count="86" uniqueCount="59">
  <si>
    <t xml:space="preserve">ESTADO DE RESULTADOS</t>
  </si>
  <si>
    <t xml:space="preserve">Kit Antiquiebra · WEmprende | Cifras en pesos colombianos (COP)</t>
  </si>
  <si>
    <t xml:space="preserve">Celdas color crema = TÚ ESCRIBES (rellenar mes a mes) Celdas blancas = SE CALCULAN SOLAS (no tocar)</t>
  </si>
  <si>
    <t xml:space="preserve">RUBRO / ÍTEM</t>
  </si>
  <si>
    <t xml:space="preserve">Mes 1</t>
  </si>
  <si>
    <t xml:space="preserve">Mes 2</t>
  </si>
  <si>
    <t xml:space="preserve">Mes 3</t>
  </si>
  <si>
    <t xml:space="preserve">Mes 4</t>
  </si>
  <si>
    <t xml:space="preserve">Total 4 meses</t>
  </si>
  <si>
    <t xml:space="preserve">% Ventas</t>
  </si>
  <si>
    <t xml:space="preserve">INGRESOS OPERACIONALES</t>
  </si>
  <si>
    <t xml:space="preserve">Pastel de pollo</t>
  </si>
  <si>
    <t xml:space="preserve">Pastel de carne</t>
  </si>
  <si>
    <t xml:space="preserve">Empanada premium</t>
  </si>
  <si>
    <t xml:space="preserve">Combo x6</t>
  </si>
  <si>
    <t xml:space="preserve">Otros ingresos</t>
  </si>
  <si>
    <t xml:space="preserve">(=) VENTAS NETAS</t>
  </si>
  <si>
    <t xml:space="preserve">(-) COSTO DE VENTAS (costos de producción)</t>
  </si>
  <si>
    <t xml:space="preserve">Materia prima / mercancía</t>
  </si>
  <si>
    <t xml:space="preserve">Mano de obra directa</t>
  </si>
  <si>
    <t xml:space="preserve">Empaques y materiales</t>
  </si>
  <si>
    <t xml:space="preserve">(=) TOTAL COSTO DE VENTAS</t>
  </si>
  <si>
    <t xml:space="preserve">(=) UTILIDAD BRUTA</t>
  </si>
  <si>
    <t xml:space="preserve">MARGEN BRUTO %</t>
  </si>
  <si>
    <t xml:space="preserve">(-) GASTOS OPERACIONALES</t>
  </si>
  <si>
    <t xml:space="preserve">Gastos de venta</t>
  </si>
  <si>
    <t xml:space="preserve">Comisiones de venta / pasarela</t>
  </si>
  <si>
    <t xml:space="preserve">Fletes / logística de venta</t>
  </si>
  <si>
    <t xml:space="preserve">Marketing y publicidad</t>
  </si>
  <si>
    <t xml:space="preserve">Subtotal gastos de venta</t>
  </si>
  <si>
    <t xml:space="preserve">Gastos de administración</t>
  </si>
  <si>
    <t xml:space="preserve">Nómina y honorarios (indirecta)</t>
  </si>
  <si>
    <t xml:space="preserve">Arriendo</t>
  </si>
  <si>
    <t xml:space="preserve">Servicios públicos e internet</t>
  </si>
  <si>
    <t xml:space="preserve">Software y herramientas</t>
  </si>
  <si>
    <t xml:space="preserve">Contabilidad y legal</t>
  </si>
  <si>
    <t xml:space="preserve">Mantenimiento y equipos</t>
  </si>
  <si>
    <t xml:space="preserve">Otros gastos operativos</t>
  </si>
  <si>
    <t xml:space="preserve">Subtotal gastos de administración</t>
  </si>
  <si>
    <t xml:space="preserve">(=) TOTAL GASTOS OPERACIONALES</t>
  </si>
  <si>
    <t xml:space="preserve">(=) UTILIDAD OPERACIONAL (NETA)</t>
  </si>
  <si>
    <t xml:space="preserve">MARGEN NETO %</t>
  </si>
  <si>
    <t xml:space="preserve">ANÁLISIS DE MARGEN DE CONTRIBUCIÓN (costeo variable)</t>
  </si>
  <si>
    <t xml:space="preserve">VENTAS NETAS</t>
  </si>
  <si>
    <t xml:space="preserve">(-) Costos y gastos VARIABLES</t>
  </si>
  <si>
    <t xml:space="preserve">Total costos y gastos variables</t>
  </si>
  <si>
    <t xml:space="preserve">(=) MARGEN DE CONTRIBUCIÓN</t>
  </si>
  <si>
    <t xml:space="preserve">% MARGEN DE CONTRIBUCIÓN</t>
  </si>
  <si>
    <t xml:space="preserve">(-) Costos y gastos FIJOS</t>
  </si>
  <si>
    <t xml:space="preserve">Total costos y gastos fijos</t>
  </si>
  <si>
    <t xml:space="preserve">(=) UTILIDAD NETA (reconcilia con bloque anterior)</t>
  </si>
  <si>
    <t xml:space="preserve">% MARGEN NETO</t>
  </si>
  <si>
    <t xml:space="preserve">INDICADORES CLAVE</t>
  </si>
  <si>
    <t xml:space="preserve">Margen bruto %</t>
  </si>
  <si>
    <t xml:space="preserve">Margen de contribución %</t>
  </si>
  <si>
    <t xml:space="preserve">Margen neto %</t>
  </si>
  <si>
    <t xml:space="preserve">Punto de equilibrio (ventas $)</t>
  </si>
  <si>
    <t xml:space="preserve">Utilidad neta ($)</t>
  </si>
  <si>
    <t xml:space="preserve">Notas: (1) MARGEN BRUTO = Ventas − Costo de ventas (materia prima + mano de obra directa + empaques). (2) MARGEN NETO = Utilidad después de todos los gastos operacionales. (3) MARGEN DE CONTRIBUCIÓN = Ventas − todos los costos VARIABLES; mide cuánto queda de cada venta para cubrir los fijos. (4) PUNTO DE EQUILIBRIO = Costos fijos ÷ % Margen de contribución: nivel de ventas donde no ganas ni pierdes. Marketing se trata como gasto fijo (discrecional). Ambos bloques reconcilian en la MISMA utilidad neta.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</si>
</sst>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$#,##0"/>
    <numFmt numFmtId="166" formatCode="0.00%"/>
    <numFmt numFmtId="167" formatCode="\$#,##0;&quot;($&quot;#,##0\);\-"/>
  </numFmts>
  <fonts count="15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9"/>
      <color rgb="FF000000"/>
      <name val="Arial"/>
      <family val="0"/>
      <charset val="1"/>
    </font>
    <font>
      <i val="true"/>
      <sz val="8"/>
      <color rgb="FF6B6B6B"/>
      <name val="Arial"/>
      <family val="0"/>
      <charset val="1"/>
    </font>
    <font>
      <sz val="11"/>
      <color rgb="FF000000"/>
      <name val="Calibri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1"/>
      <color rgb="FF000000"/>
      <name val="Arial"/>
      <family val="0"/>
      <charset val="1"/>
    </font>
    <font>
      <sz val="9"/>
      <color rgb="FF6B6B6B"/>
      <name val="Arial"/>
      <family val="0"/>
      <charset val="1"/>
    </font>
    <font>
      <b val="true"/>
      <sz val="9"/>
      <color rgb="FF6B6B6B"/>
      <name val="Arial"/>
      <family val="0"/>
      <charset val="1"/>
    </font>
    <font>
      <b val="true"/>
      <i val="true"/>
      <sz val="9"/>
      <color rgb="FF000000"/>
      <name val="Arial"/>
      <family val="0"/>
      <charset val="1"/>
    </font>
    <font>
      <sz val="8"/>
      <color rgb="FF6B6B6B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F5C518"/>
        <bgColor rgb="FFFF9900"/>
      </patternFill>
    </fill>
    <fill>
      <patternFill patternType="solid">
        <fgColor rgb="FFFCEBB0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 style="thin"/>
      <bottom style="double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3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10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9" fillId="4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2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9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9" fillId="3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2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3" fillId="4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9" fillId="3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CEBB0"/>
      <rgbColor rgb="FF99CCFF"/>
      <rgbColor rgb="FFFF99CC"/>
      <rgbColor rgb="FFCC99FF"/>
      <rgbColor rgb="FFFFCC99"/>
      <rgbColor rgb="FF3366FF"/>
      <rgbColor rgb="FF33CCCC"/>
      <rgbColor rgb="FF99CC00"/>
      <rgbColor rgb="FFF5C518"/>
      <rgbColor rgb="FFFF9900"/>
      <rgbColor rgb="FFFF6600"/>
      <rgbColor rgb="FF6B6B6B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3359375" defaultRowHeight="15" zeroHeight="false" outlineLevelRow="0" outlineLevelCol="0"/>
  <cols>
    <col collapsed="false" customWidth="true" hidden="false" outlineLevel="0" max="1" min="1" style="1" width="40"/>
    <col collapsed="false" customWidth="true" hidden="false" outlineLevel="0" max="5" min="2" style="1" width="17"/>
    <col collapsed="false" customWidth="true" hidden="false" outlineLevel="0" max="6" min="6" style="1" width="18"/>
    <col collapsed="false" customWidth="true" hidden="false" outlineLevel="0" max="26" min="7" style="1" width="8.71"/>
  </cols>
  <sheetData>
    <row r="1" customFormat="false" ht="33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</row>
    <row r="2" customFormat="false" ht="19.5" hidden="false" customHeight="true" outlineLevel="0" collapsed="false">
      <c r="A2" s="3" t="s">
        <v>1</v>
      </c>
      <c r="B2" s="3"/>
      <c r="C2" s="3"/>
      <c r="D2" s="3"/>
      <c r="E2" s="3"/>
      <c r="F2" s="3"/>
      <c r="G2" s="3"/>
    </row>
    <row r="3" customFormat="false" ht="15" hidden="false" customHeight="true" outlineLevel="0" collapsed="false">
      <c r="A3" s="4" t="s">
        <v>2</v>
      </c>
      <c r="B3" s="4"/>
      <c r="C3" s="4"/>
      <c r="D3" s="4"/>
      <c r="E3" s="4"/>
      <c r="F3" s="4"/>
      <c r="G3" s="4"/>
    </row>
    <row r="4" customFormat="false" ht="15" hidden="false" customHeight="true" outlineLevel="0" collapsed="false">
      <c r="A4" s="5"/>
      <c r="B4" s="5"/>
      <c r="C4" s="5"/>
      <c r="D4" s="5"/>
      <c r="E4" s="5"/>
      <c r="F4" s="5"/>
      <c r="G4" s="5"/>
    </row>
    <row r="5" customFormat="false" ht="15" hidden="false" customHeight="true" outlineLevel="0" collapsed="false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customFormat="false" ht="15" hidden="false" customHeight="true" outlineLevel="0" collapsed="false">
      <c r="A6" s="8" t="s">
        <v>10</v>
      </c>
      <c r="B6" s="8"/>
      <c r="C6" s="8"/>
      <c r="D6" s="8"/>
      <c r="E6" s="8"/>
      <c r="F6" s="8"/>
      <c r="G6" s="8"/>
    </row>
    <row r="7" customFormat="false" ht="30" hidden="false" customHeight="true" outlineLevel="0" collapsed="false">
      <c r="A7" s="9" t="s">
        <v>11</v>
      </c>
      <c r="B7" s="10" t="n">
        <v>38000000</v>
      </c>
      <c r="C7" s="10" t="n">
        <v>42000000</v>
      </c>
      <c r="D7" s="10" t="n">
        <v>46000000</v>
      </c>
      <c r="E7" s="10" t="n">
        <v>50000000</v>
      </c>
      <c r="F7" s="11" t="n">
        <f aca="false">SUM(B7:E7)</f>
        <v>176000000</v>
      </c>
      <c r="G7" s="12" t="n">
        <f aca="false">IFERROR(F7/$F$12,0)</f>
        <v>0.463157894736842</v>
      </c>
    </row>
    <row r="8" customFormat="false" ht="21.75" hidden="false" customHeight="true" outlineLevel="0" collapsed="false">
      <c r="A8" s="9" t="s">
        <v>12</v>
      </c>
      <c r="B8" s="10" t="n">
        <v>18000000</v>
      </c>
      <c r="C8" s="10" t="n">
        <v>20000000</v>
      </c>
      <c r="D8" s="10" t="n">
        <v>22000000</v>
      </c>
      <c r="E8" s="10" t="n">
        <v>24000000</v>
      </c>
      <c r="F8" s="11" t="n">
        <f aca="false">SUM(B8:E8)</f>
        <v>84000000</v>
      </c>
      <c r="G8" s="12" t="n">
        <f aca="false">IFERROR(F8/$F$12,0)</f>
        <v>0.221052631578947</v>
      </c>
    </row>
    <row r="9" customFormat="false" ht="15" hidden="false" customHeight="true" outlineLevel="0" collapsed="false">
      <c r="A9" s="9" t="s">
        <v>13</v>
      </c>
      <c r="B9" s="10" t="n">
        <v>15000000</v>
      </c>
      <c r="C9" s="10" t="n">
        <v>17000000</v>
      </c>
      <c r="D9" s="10" t="n">
        <v>19000000</v>
      </c>
      <c r="E9" s="10" t="n">
        <v>21000000</v>
      </c>
      <c r="F9" s="11" t="n">
        <f aca="false">SUM(B9:E9)</f>
        <v>72000000</v>
      </c>
      <c r="G9" s="12" t="n">
        <f aca="false">IFERROR(F9/$F$12,0)</f>
        <v>0.189473684210526</v>
      </c>
    </row>
    <row r="10" customFormat="false" ht="15" hidden="false" customHeight="true" outlineLevel="0" collapsed="false">
      <c r="A10" s="9" t="s">
        <v>14</v>
      </c>
      <c r="B10" s="10" t="n">
        <v>7000000</v>
      </c>
      <c r="C10" s="10" t="n">
        <v>9000000</v>
      </c>
      <c r="D10" s="10" t="n">
        <v>11000000</v>
      </c>
      <c r="E10" s="10" t="n">
        <v>13000000</v>
      </c>
      <c r="F10" s="11" t="n">
        <f aca="false">SUM(B10:E10)</f>
        <v>40000000</v>
      </c>
      <c r="G10" s="12" t="n">
        <f aca="false">IFERROR(F10/$F$12,0)</f>
        <v>0.105263157894737</v>
      </c>
    </row>
    <row r="11" customFormat="false" ht="15" hidden="false" customHeight="true" outlineLevel="0" collapsed="false">
      <c r="A11" s="9" t="s">
        <v>15</v>
      </c>
      <c r="B11" s="10" t="n">
        <v>2000000</v>
      </c>
      <c r="C11" s="10" t="n">
        <v>2000000</v>
      </c>
      <c r="D11" s="10" t="n">
        <v>2000000</v>
      </c>
      <c r="E11" s="10" t="n">
        <v>2000000</v>
      </c>
      <c r="F11" s="11" t="n">
        <f aca="false">SUM(B11:E11)</f>
        <v>8000000</v>
      </c>
      <c r="G11" s="12" t="n">
        <f aca="false">IFERROR(F11/$F$12,0)</f>
        <v>0.0210526315789474</v>
      </c>
    </row>
    <row r="12" customFormat="false" ht="15" hidden="false" customHeight="true" outlineLevel="0" collapsed="false">
      <c r="A12" s="13" t="s">
        <v>16</v>
      </c>
      <c r="B12" s="14" t="n">
        <f aca="false">SUM(B7:B11)</f>
        <v>80000000</v>
      </c>
      <c r="C12" s="14" t="n">
        <f aca="false">SUM(C7:C11)</f>
        <v>90000000</v>
      </c>
      <c r="D12" s="14" t="n">
        <f aca="false">SUM(D7:D11)</f>
        <v>100000000</v>
      </c>
      <c r="E12" s="14" t="n">
        <f aca="false">SUM(E7:E11)</f>
        <v>110000000</v>
      </c>
      <c r="F12" s="14" t="n">
        <f aca="false">SUM(B12:E12)</f>
        <v>380000000</v>
      </c>
      <c r="G12" s="15" t="n">
        <f aca="false">IFERROR(F12/$F$12,0)</f>
        <v>1</v>
      </c>
    </row>
    <row r="13" customFormat="false" ht="15" hidden="false" customHeight="true" outlineLevel="0" collapsed="false">
      <c r="A13" s="8" t="s">
        <v>17</v>
      </c>
      <c r="B13" s="8"/>
      <c r="C13" s="8"/>
      <c r="D13" s="8"/>
      <c r="E13" s="8"/>
      <c r="F13" s="8"/>
      <c r="G13" s="8"/>
    </row>
    <row r="14" customFormat="false" ht="15" hidden="false" customHeight="true" outlineLevel="0" collapsed="false">
      <c r="A14" s="16" t="s">
        <v>18</v>
      </c>
      <c r="B14" s="10" t="n">
        <v>33000000</v>
      </c>
      <c r="C14" s="10" t="n">
        <v>36000000</v>
      </c>
      <c r="D14" s="10" t="n">
        <v>40000000</v>
      </c>
      <c r="E14" s="10" t="n">
        <v>44000000</v>
      </c>
      <c r="F14" s="11" t="n">
        <f aca="false">SUM(B14:E14)</f>
        <v>153000000</v>
      </c>
      <c r="G14" s="12" t="n">
        <f aca="false">IFERROR(F14/$F$12,0)</f>
        <v>0.402631578947368</v>
      </c>
    </row>
    <row r="15" customFormat="false" ht="15" hidden="false" customHeight="true" outlineLevel="0" collapsed="false">
      <c r="A15" s="16" t="s">
        <v>19</v>
      </c>
      <c r="B15" s="10" t="n">
        <v>6000000</v>
      </c>
      <c r="C15" s="10" t="n">
        <v>6500000</v>
      </c>
      <c r="D15" s="10" t="n">
        <v>7000000</v>
      </c>
      <c r="E15" s="10" t="n">
        <v>7500000</v>
      </c>
      <c r="F15" s="11" t="n">
        <f aca="false">SUM(B15:E15)</f>
        <v>27000000</v>
      </c>
      <c r="G15" s="12" t="n">
        <f aca="false">IFERROR(F15/$F$12,0)</f>
        <v>0.0710526315789474</v>
      </c>
    </row>
    <row r="16" customFormat="false" ht="15" hidden="false" customHeight="true" outlineLevel="0" collapsed="false">
      <c r="A16" s="16" t="s">
        <v>20</v>
      </c>
      <c r="B16" s="10" t="n">
        <v>1500000</v>
      </c>
      <c r="C16" s="10" t="n">
        <v>1700000</v>
      </c>
      <c r="D16" s="10" t="n">
        <v>1900000</v>
      </c>
      <c r="E16" s="10" t="n">
        <v>2100000</v>
      </c>
      <c r="F16" s="11" t="n">
        <f aca="false">SUM(B16:E16)</f>
        <v>7200000</v>
      </c>
      <c r="G16" s="12" t="n">
        <f aca="false">IFERROR(F16/$F$12,0)</f>
        <v>0.0189473684210526</v>
      </c>
    </row>
    <row r="17" customFormat="false" ht="21.75" hidden="false" customHeight="true" outlineLevel="0" collapsed="false">
      <c r="A17" s="13" t="s">
        <v>21</v>
      </c>
      <c r="B17" s="17" t="n">
        <f aca="false">SUM(B14:B16)</f>
        <v>40500000</v>
      </c>
      <c r="C17" s="17" t="n">
        <f aca="false">SUM(C14:C16)</f>
        <v>44200000</v>
      </c>
      <c r="D17" s="17" t="n">
        <f aca="false">SUM(D14:D16)</f>
        <v>48900000</v>
      </c>
      <c r="E17" s="17" t="n">
        <f aca="false">SUM(E14:E16)</f>
        <v>53600000</v>
      </c>
      <c r="F17" s="17" t="n">
        <f aca="false">SUM(B17:E17)</f>
        <v>187200000</v>
      </c>
      <c r="G17" s="18" t="n">
        <f aca="false">IFERROR(F17/$F$12,0)</f>
        <v>0.492631578947368</v>
      </c>
    </row>
    <row r="18" customFormat="false" ht="15" hidden="false" customHeight="true" outlineLevel="0" collapsed="false">
      <c r="A18" s="13" t="s">
        <v>22</v>
      </c>
      <c r="B18" s="19" t="n">
        <f aca="false">B12-B17</f>
        <v>39500000</v>
      </c>
      <c r="C18" s="19" t="n">
        <f aca="false">C12-C17</f>
        <v>45800000</v>
      </c>
      <c r="D18" s="19" t="n">
        <f aca="false">D12-D17</f>
        <v>51100000</v>
      </c>
      <c r="E18" s="19" t="n">
        <f aca="false">E12-E17</f>
        <v>56400000</v>
      </c>
      <c r="F18" s="19" t="n">
        <f aca="false">SUM(B18:E18)</f>
        <v>192800000</v>
      </c>
      <c r="G18" s="20" t="n">
        <f aca="false">IFERROR(F18/$F$12,0)</f>
        <v>0.507368421052632</v>
      </c>
    </row>
    <row r="19" customFormat="false" ht="15" hidden="false" customHeight="true" outlineLevel="0" collapsed="false">
      <c r="A19" s="16" t="s">
        <v>23</v>
      </c>
      <c r="B19" s="21" t="n">
        <f aca="false">IFERROR(B18/B12,0)</f>
        <v>0.49375</v>
      </c>
      <c r="C19" s="21" t="n">
        <f aca="false">IFERROR(C18/C12,0)</f>
        <v>0.508888888888889</v>
      </c>
      <c r="D19" s="21" t="n">
        <f aca="false">IFERROR(D18/D12,0)</f>
        <v>0.511</v>
      </c>
      <c r="E19" s="21" t="n">
        <f aca="false">IFERROR(E18/E12,0)</f>
        <v>0.512727272727273</v>
      </c>
      <c r="F19" s="21" t="n">
        <f aca="false">IFERROR(F18/F12,0)</f>
        <v>0.507368421052632</v>
      </c>
      <c r="G19" s="5"/>
    </row>
    <row r="20" customFormat="false" ht="15" hidden="false" customHeight="true" outlineLevel="0" collapsed="false">
      <c r="A20" s="8" t="s">
        <v>24</v>
      </c>
      <c r="B20" s="8"/>
      <c r="C20" s="8"/>
      <c r="D20" s="8"/>
      <c r="E20" s="8"/>
      <c r="F20" s="8"/>
      <c r="G20" s="8"/>
    </row>
    <row r="21" customFormat="false" ht="15.75" hidden="false" customHeight="true" outlineLevel="0" collapsed="false">
      <c r="A21" s="22" t="s">
        <v>25</v>
      </c>
      <c r="B21" s="22"/>
      <c r="C21" s="22"/>
      <c r="D21" s="22"/>
      <c r="E21" s="22"/>
      <c r="F21" s="22"/>
      <c r="G21" s="22"/>
    </row>
    <row r="22" customFormat="false" ht="15.75" hidden="false" customHeight="true" outlineLevel="0" collapsed="false">
      <c r="A22" s="16" t="s">
        <v>26</v>
      </c>
      <c r="B22" s="10" t="n">
        <v>1200000</v>
      </c>
      <c r="C22" s="10" t="n">
        <v>1350000</v>
      </c>
      <c r="D22" s="10" t="n">
        <v>1500000</v>
      </c>
      <c r="E22" s="10" t="n">
        <v>1650000</v>
      </c>
      <c r="F22" s="11" t="n">
        <f aca="false">SUM(B22:E22)</f>
        <v>5700000</v>
      </c>
      <c r="G22" s="12" t="n">
        <f aca="false">IFERROR(F22/$F$12,0)</f>
        <v>0.015</v>
      </c>
    </row>
    <row r="23" customFormat="false" ht="15.75" hidden="false" customHeight="true" outlineLevel="0" collapsed="false">
      <c r="A23" s="16" t="s">
        <v>27</v>
      </c>
      <c r="B23" s="10" t="n">
        <v>900000</v>
      </c>
      <c r="C23" s="10" t="n">
        <v>1000000</v>
      </c>
      <c r="D23" s="10" t="n">
        <v>1100000</v>
      </c>
      <c r="E23" s="10" t="n">
        <v>1200000</v>
      </c>
      <c r="F23" s="11" t="n">
        <f aca="false">SUM(B23:E23)</f>
        <v>4200000</v>
      </c>
      <c r="G23" s="12" t="n">
        <f aca="false">IFERROR(F23/$F$12,0)</f>
        <v>0.0110526315789474</v>
      </c>
    </row>
    <row r="24" customFormat="false" ht="15.75" hidden="false" customHeight="true" outlineLevel="0" collapsed="false">
      <c r="A24" s="16" t="s">
        <v>28</v>
      </c>
      <c r="B24" s="10" t="n">
        <v>4000000</v>
      </c>
      <c r="C24" s="10" t="n">
        <v>5000000</v>
      </c>
      <c r="D24" s="10" t="n">
        <v>5000000</v>
      </c>
      <c r="E24" s="10" t="n">
        <v>6000000</v>
      </c>
      <c r="F24" s="11" t="n">
        <f aca="false">SUM(B24:E24)</f>
        <v>20000000</v>
      </c>
      <c r="G24" s="12" t="n">
        <f aca="false">IFERROR(F24/$F$12,0)</f>
        <v>0.0526315789473684</v>
      </c>
    </row>
    <row r="25" customFormat="false" ht="15.75" hidden="false" customHeight="true" outlineLevel="0" collapsed="false">
      <c r="A25" s="13" t="s">
        <v>29</v>
      </c>
      <c r="B25" s="17" t="n">
        <f aca="false">SUM(B22:B24)</f>
        <v>6100000</v>
      </c>
      <c r="C25" s="17" t="n">
        <f aca="false">SUM(C22:C24)</f>
        <v>7350000</v>
      </c>
      <c r="D25" s="17" t="n">
        <f aca="false">SUM(D22:D24)</f>
        <v>7600000</v>
      </c>
      <c r="E25" s="17" t="n">
        <f aca="false">SUM(E22:E24)</f>
        <v>8850000</v>
      </c>
      <c r="F25" s="17" t="n">
        <f aca="false">SUM(B25:E25)</f>
        <v>29900000</v>
      </c>
      <c r="G25" s="18" t="n">
        <f aca="false">IFERROR(F25/$F$12,0)</f>
        <v>0.0786842105263158</v>
      </c>
    </row>
    <row r="26" customFormat="false" ht="21.75" hidden="false" customHeight="true" outlineLevel="0" collapsed="false">
      <c r="A26" s="22" t="s">
        <v>30</v>
      </c>
      <c r="B26" s="22"/>
      <c r="C26" s="22"/>
      <c r="D26" s="22"/>
      <c r="E26" s="22"/>
      <c r="F26" s="22"/>
      <c r="G26" s="22"/>
    </row>
    <row r="27" customFormat="false" ht="15.75" hidden="false" customHeight="true" outlineLevel="0" collapsed="false">
      <c r="A27" s="16" t="s">
        <v>31</v>
      </c>
      <c r="B27" s="10" t="n">
        <v>12000000</v>
      </c>
      <c r="C27" s="10" t="n">
        <v>12000000</v>
      </c>
      <c r="D27" s="10" t="n">
        <v>13000000</v>
      </c>
      <c r="E27" s="10" t="n">
        <v>13000000</v>
      </c>
      <c r="F27" s="11" t="n">
        <f aca="false">SUM(B27:E27)</f>
        <v>50000000</v>
      </c>
      <c r="G27" s="12" t="n">
        <f aca="false">IFERROR(F27/$F$12,0)</f>
        <v>0.131578947368421</v>
      </c>
    </row>
    <row r="28" customFormat="false" ht="15.75" hidden="false" customHeight="true" outlineLevel="0" collapsed="false">
      <c r="A28" s="16" t="s">
        <v>32</v>
      </c>
      <c r="B28" s="10" t="n">
        <v>3000000</v>
      </c>
      <c r="C28" s="10" t="n">
        <v>3000000</v>
      </c>
      <c r="D28" s="10" t="n">
        <v>3000000</v>
      </c>
      <c r="E28" s="10" t="n">
        <v>3000000</v>
      </c>
      <c r="F28" s="11" t="n">
        <f aca="false">SUM(B28:E28)</f>
        <v>12000000</v>
      </c>
      <c r="G28" s="12" t="n">
        <f aca="false">IFERROR(F28/$F$12,0)</f>
        <v>0.0315789473684211</v>
      </c>
    </row>
    <row r="29" customFormat="false" ht="15.75" hidden="false" customHeight="true" outlineLevel="0" collapsed="false">
      <c r="A29" s="16" t="s">
        <v>33</v>
      </c>
      <c r="B29" s="10" t="n">
        <v>1500000</v>
      </c>
      <c r="C29" s="10" t="n">
        <v>1500000</v>
      </c>
      <c r="D29" s="10" t="n">
        <v>1600000</v>
      </c>
      <c r="E29" s="10" t="n">
        <v>1600000</v>
      </c>
      <c r="F29" s="11" t="n">
        <f aca="false">SUM(B29:E29)</f>
        <v>6200000</v>
      </c>
      <c r="G29" s="12" t="n">
        <f aca="false">IFERROR(F29/$F$12,0)</f>
        <v>0.0163157894736842</v>
      </c>
    </row>
    <row r="30" customFormat="false" ht="15.75" hidden="false" customHeight="true" outlineLevel="0" collapsed="false">
      <c r="A30" s="16" t="s">
        <v>34</v>
      </c>
      <c r="B30" s="10" t="n">
        <v>350000</v>
      </c>
      <c r="C30" s="10" t="n">
        <v>350000</v>
      </c>
      <c r="D30" s="10" t="n">
        <v>350000</v>
      </c>
      <c r="E30" s="10" t="n">
        <v>350000</v>
      </c>
      <c r="F30" s="11" t="n">
        <f aca="false">SUM(B30:E30)</f>
        <v>1400000</v>
      </c>
      <c r="G30" s="12" t="n">
        <f aca="false">IFERROR(F30/$F$12,0)</f>
        <v>0.00368421052631579</v>
      </c>
    </row>
    <row r="31" customFormat="false" ht="15.75" hidden="false" customHeight="true" outlineLevel="0" collapsed="false">
      <c r="A31" s="16" t="s">
        <v>35</v>
      </c>
      <c r="B31" s="10" t="n">
        <v>500000</v>
      </c>
      <c r="C31" s="10" t="n">
        <v>500000</v>
      </c>
      <c r="D31" s="10" t="n">
        <v>500000</v>
      </c>
      <c r="E31" s="10" t="n">
        <v>500000</v>
      </c>
      <c r="F31" s="11" t="n">
        <f aca="false">SUM(B31:E31)</f>
        <v>2000000</v>
      </c>
      <c r="G31" s="12" t="n">
        <f aca="false">IFERROR(F31/$F$12,0)</f>
        <v>0.00526315789473684</v>
      </c>
    </row>
    <row r="32" customFormat="false" ht="15.75" hidden="false" customHeight="true" outlineLevel="0" collapsed="false">
      <c r="A32" s="16" t="s">
        <v>36</v>
      </c>
      <c r="B32" s="10" t="n">
        <v>400000</v>
      </c>
      <c r="C32" s="10" t="n">
        <v>400000</v>
      </c>
      <c r="D32" s="10" t="n">
        <v>450000</v>
      </c>
      <c r="E32" s="10" t="n">
        <v>450000</v>
      </c>
      <c r="F32" s="11" t="n">
        <f aca="false">SUM(B32:E32)</f>
        <v>1700000</v>
      </c>
      <c r="G32" s="12" t="n">
        <f aca="false">IFERROR(F32/$F$12,0)</f>
        <v>0.00447368421052632</v>
      </c>
    </row>
    <row r="33" customFormat="false" ht="15.75" hidden="false" customHeight="true" outlineLevel="0" collapsed="false">
      <c r="A33" s="16" t="s">
        <v>37</v>
      </c>
      <c r="B33" s="10" t="n">
        <v>1000000</v>
      </c>
      <c r="C33" s="10" t="n">
        <v>1000000</v>
      </c>
      <c r="D33" s="10" t="n">
        <v>1000000</v>
      </c>
      <c r="E33" s="10" t="n">
        <v>1000000</v>
      </c>
      <c r="F33" s="11" t="n">
        <f aca="false">SUM(B33:E33)</f>
        <v>4000000</v>
      </c>
      <c r="G33" s="12" t="n">
        <f aca="false">IFERROR(F33/$F$12,0)</f>
        <v>0.0105263157894737</v>
      </c>
    </row>
    <row r="34" customFormat="false" ht="15.75" hidden="false" customHeight="true" outlineLevel="0" collapsed="false">
      <c r="A34" s="13" t="s">
        <v>38</v>
      </c>
      <c r="B34" s="17" t="n">
        <f aca="false">SUM(B27:B33)</f>
        <v>18750000</v>
      </c>
      <c r="C34" s="17" t="n">
        <f aca="false">SUM(C27:C33)</f>
        <v>18750000</v>
      </c>
      <c r="D34" s="17" t="n">
        <f aca="false">SUM(D27:D33)</f>
        <v>19900000</v>
      </c>
      <c r="E34" s="17" t="n">
        <f aca="false">SUM(E27:E33)</f>
        <v>19900000</v>
      </c>
      <c r="F34" s="17" t="n">
        <f aca="false">SUM(B34:E34)</f>
        <v>77300000</v>
      </c>
      <c r="G34" s="18" t="n">
        <f aca="false">IFERROR(F34/$F$12,0)</f>
        <v>0.203421052631579</v>
      </c>
    </row>
    <row r="35" customFormat="false" ht="15.75" hidden="false" customHeight="true" outlineLevel="0" collapsed="false">
      <c r="A35" s="13" t="s">
        <v>39</v>
      </c>
      <c r="B35" s="17" t="n">
        <f aca="false">B25+B34</f>
        <v>24850000</v>
      </c>
      <c r="C35" s="17" t="n">
        <f aca="false">C25+C34</f>
        <v>26100000</v>
      </c>
      <c r="D35" s="17" t="n">
        <f aca="false">D25+D34</f>
        <v>27500000</v>
      </c>
      <c r="E35" s="17" t="n">
        <f aca="false">E25+E34</f>
        <v>28750000</v>
      </c>
      <c r="F35" s="17" t="n">
        <f aca="false">SUM(B35:E35)</f>
        <v>107200000</v>
      </c>
      <c r="G35" s="18" t="n">
        <f aca="false">IFERROR(F35/$F$12,0)</f>
        <v>0.282105263157895</v>
      </c>
    </row>
    <row r="36" customFormat="false" ht="15.75" hidden="false" customHeight="true" outlineLevel="0" collapsed="false">
      <c r="A36" s="13" t="s">
        <v>40</v>
      </c>
      <c r="B36" s="23" t="n">
        <f aca="false">B18-B35</f>
        <v>14650000</v>
      </c>
      <c r="C36" s="23" t="n">
        <f aca="false">C18-C35</f>
        <v>19700000</v>
      </c>
      <c r="D36" s="23" t="n">
        <f aca="false">D18-D35</f>
        <v>23600000</v>
      </c>
      <c r="E36" s="23" t="n">
        <f aca="false">E18-E35</f>
        <v>27650000</v>
      </c>
      <c r="F36" s="23" t="n">
        <f aca="false">SUM(B36:E36)</f>
        <v>85600000</v>
      </c>
      <c r="G36" s="20" t="n">
        <f aca="false">IFERROR(F36/$F$12,0)</f>
        <v>0.225263157894737</v>
      </c>
    </row>
    <row r="37" customFormat="false" ht="15.75" hidden="false" customHeight="true" outlineLevel="0" collapsed="false">
      <c r="A37" s="16" t="s">
        <v>41</v>
      </c>
      <c r="B37" s="21" t="n">
        <f aca="false">IFERROR(B36/B12,0)</f>
        <v>0.183125</v>
      </c>
      <c r="C37" s="21" t="n">
        <f aca="false">IFERROR(C36/C12,0)</f>
        <v>0.218888888888889</v>
      </c>
      <c r="D37" s="21" t="n">
        <f aca="false">IFERROR(D36/D12,0)</f>
        <v>0.236</v>
      </c>
      <c r="E37" s="21" t="n">
        <f aca="false">IFERROR(E36/E12,0)</f>
        <v>0.251363636363636</v>
      </c>
      <c r="F37" s="21" t="n">
        <f aca="false">IFERROR(F36/F12,0)</f>
        <v>0.225263157894737</v>
      </c>
      <c r="G37" s="5"/>
    </row>
    <row r="38" customFormat="false" ht="15.75" hidden="false" customHeight="true" outlineLevel="0" collapsed="false">
      <c r="A38" s="5"/>
      <c r="B38" s="24"/>
      <c r="C38" s="24"/>
      <c r="D38" s="24"/>
      <c r="E38" s="24"/>
      <c r="F38" s="24"/>
      <c r="G38" s="5"/>
    </row>
    <row r="39" customFormat="false" ht="15.75" hidden="false" customHeight="true" outlineLevel="0" collapsed="false">
      <c r="A39" s="8" t="s">
        <v>42</v>
      </c>
      <c r="B39" s="8"/>
      <c r="C39" s="8"/>
      <c r="D39" s="8"/>
      <c r="E39" s="8"/>
      <c r="F39" s="8"/>
      <c r="G39" s="8"/>
    </row>
    <row r="40" customFormat="false" ht="15.75" hidden="false" customHeight="true" outlineLevel="0" collapsed="false">
      <c r="A40" s="6" t="s">
        <v>3</v>
      </c>
      <c r="B40" s="7" t="s">
        <v>4</v>
      </c>
      <c r="C40" s="7" t="s">
        <v>5</v>
      </c>
      <c r="D40" s="7" t="s">
        <v>6</v>
      </c>
      <c r="E40" s="7" t="s">
        <v>7</v>
      </c>
      <c r="F40" s="7" t="s">
        <v>8</v>
      </c>
      <c r="G40" s="7" t="s">
        <v>9</v>
      </c>
    </row>
    <row r="41" customFormat="false" ht="15.75" hidden="false" customHeight="true" outlineLevel="0" collapsed="false">
      <c r="A41" s="13" t="s">
        <v>43</v>
      </c>
      <c r="B41" s="14" t="n">
        <f aca="false">B12</f>
        <v>80000000</v>
      </c>
      <c r="C41" s="14" t="n">
        <f aca="false">C12</f>
        <v>90000000</v>
      </c>
      <c r="D41" s="14" t="n">
        <f aca="false">D12</f>
        <v>100000000</v>
      </c>
      <c r="E41" s="14" t="n">
        <f aca="false">E12</f>
        <v>110000000</v>
      </c>
      <c r="F41" s="14" t="n">
        <f aca="false">SUM(B41:E41)</f>
        <v>380000000</v>
      </c>
      <c r="G41" s="15" t="n">
        <f aca="false">IFERROR(F41/$F$12,0)</f>
        <v>1</v>
      </c>
    </row>
    <row r="42" customFormat="false" ht="30" hidden="false" customHeight="true" outlineLevel="0" collapsed="false">
      <c r="A42" s="22" t="s">
        <v>44</v>
      </c>
      <c r="B42" s="22"/>
      <c r="C42" s="22"/>
      <c r="D42" s="22"/>
      <c r="E42" s="22"/>
      <c r="F42" s="22"/>
      <c r="G42" s="22"/>
    </row>
    <row r="43" customFormat="false" ht="15.75" hidden="false" customHeight="true" outlineLevel="0" collapsed="false">
      <c r="A43" s="16" t="s">
        <v>18</v>
      </c>
      <c r="B43" s="25" t="n">
        <f aca="false">B14</f>
        <v>33000000</v>
      </c>
      <c r="C43" s="25" t="n">
        <f aca="false">C14</f>
        <v>36000000</v>
      </c>
      <c r="D43" s="25" t="n">
        <f aca="false">D14</f>
        <v>40000000</v>
      </c>
      <c r="E43" s="25" t="n">
        <f aca="false">E14</f>
        <v>44000000</v>
      </c>
      <c r="F43" s="25" t="n">
        <f aca="false">SUM(B43:E43)</f>
        <v>153000000</v>
      </c>
      <c r="G43" s="12" t="n">
        <f aca="false">IFERROR(F43/$F$12,0)</f>
        <v>0.402631578947368</v>
      </c>
    </row>
    <row r="44" customFormat="false" ht="15.75" hidden="false" customHeight="true" outlineLevel="0" collapsed="false">
      <c r="A44" s="16" t="s">
        <v>19</v>
      </c>
      <c r="B44" s="25" t="n">
        <f aca="false">B15</f>
        <v>6000000</v>
      </c>
      <c r="C44" s="25" t="n">
        <f aca="false">C15</f>
        <v>6500000</v>
      </c>
      <c r="D44" s="25" t="n">
        <f aca="false">D15</f>
        <v>7000000</v>
      </c>
      <c r="E44" s="25" t="n">
        <f aca="false">E15</f>
        <v>7500000</v>
      </c>
      <c r="F44" s="25" t="n">
        <f aca="false">SUM(B44:E44)</f>
        <v>27000000</v>
      </c>
      <c r="G44" s="12" t="n">
        <f aca="false">IFERROR(F44/$F$12,0)</f>
        <v>0.0710526315789474</v>
      </c>
    </row>
    <row r="45" customFormat="false" ht="15.75" hidden="false" customHeight="true" outlineLevel="0" collapsed="false">
      <c r="A45" s="16" t="s">
        <v>20</v>
      </c>
      <c r="B45" s="25" t="n">
        <f aca="false">B16</f>
        <v>1500000</v>
      </c>
      <c r="C45" s="25" t="n">
        <f aca="false">C16</f>
        <v>1700000</v>
      </c>
      <c r="D45" s="25" t="n">
        <f aca="false">D16</f>
        <v>1900000</v>
      </c>
      <c r="E45" s="25" t="n">
        <f aca="false">E16</f>
        <v>2100000</v>
      </c>
      <c r="F45" s="25" t="n">
        <f aca="false">SUM(B45:E45)</f>
        <v>7200000</v>
      </c>
      <c r="G45" s="12" t="n">
        <f aca="false">IFERROR(F45/$F$12,0)</f>
        <v>0.0189473684210526</v>
      </c>
    </row>
    <row r="46" customFormat="false" ht="15.75" hidden="false" customHeight="true" outlineLevel="0" collapsed="false">
      <c r="A46" s="16" t="s">
        <v>26</v>
      </c>
      <c r="B46" s="25" t="n">
        <f aca="false">B22</f>
        <v>1200000</v>
      </c>
      <c r="C46" s="25" t="n">
        <f aca="false">C22</f>
        <v>1350000</v>
      </c>
      <c r="D46" s="25" t="n">
        <f aca="false">D22</f>
        <v>1500000</v>
      </c>
      <c r="E46" s="25" t="n">
        <f aca="false">E22</f>
        <v>1650000</v>
      </c>
      <c r="F46" s="25" t="n">
        <f aca="false">SUM(B46:E46)</f>
        <v>5700000</v>
      </c>
      <c r="G46" s="12" t="n">
        <f aca="false">IFERROR(F46/$F$12,0)</f>
        <v>0.015</v>
      </c>
    </row>
    <row r="47" customFormat="false" ht="15.75" hidden="false" customHeight="true" outlineLevel="0" collapsed="false">
      <c r="A47" s="16" t="s">
        <v>27</v>
      </c>
      <c r="B47" s="25" t="n">
        <f aca="false">B23</f>
        <v>900000</v>
      </c>
      <c r="C47" s="25" t="n">
        <f aca="false">C23</f>
        <v>1000000</v>
      </c>
      <c r="D47" s="25" t="n">
        <f aca="false">D23</f>
        <v>1100000</v>
      </c>
      <c r="E47" s="25" t="n">
        <f aca="false">E23</f>
        <v>1200000</v>
      </c>
      <c r="F47" s="25" t="n">
        <f aca="false">SUM(B47:E47)</f>
        <v>4200000</v>
      </c>
      <c r="G47" s="12" t="n">
        <f aca="false">IFERROR(F47/$F$12,0)</f>
        <v>0.0110526315789474</v>
      </c>
    </row>
    <row r="48" customFormat="false" ht="15.75" hidden="false" customHeight="true" outlineLevel="0" collapsed="false">
      <c r="A48" s="13" t="s">
        <v>45</v>
      </c>
      <c r="B48" s="17" t="n">
        <f aca="false">SUM(B43:B47)</f>
        <v>42600000</v>
      </c>
      <c r="C48" s="17" t="n">
        <f aca="false">SUM(C43:C47)</f>
        <v>46550000</v>
      </c>
      <c r="D48" s="17" t="n">
        <f aca="false">SUM(D43:D47)</f>
        <v>51500000</v>
      </c>
      <c r="E48" s="17" t="n">
        <f aca="false">SUM(E43:E47)</f>
        <v>56450000</v>
      </c>
      <c r="F48" s="17" t="n">
        <f aca="false">SUM(B48:E48)</f>
        <v>197100000</v>
      </c>
      <c r="G48" s="18" t="n">
        <f aca="false">IFERROR(F48/$F$12,0)</f>
        <v>0.518684210526316</v>
      </c>
    </row>
    <row r="49" customFormat="false" ht="15.75" hidden="false" customHeight="true" outlineLevel="0" collapsed="false">
      <c r="A49" s="13" t="s">
        <v>46</v>
      </c>
      <c r="B49" s="19" t="n">
        <f aca="false">B41-B48</f>
        <v>37400000</v>
      </c>
      <c r="C49" s="19" t="n">
        <f aca="false">C41-C48</f>
        <v>43450000</v>
      </c>
      <c r="D49" s="19" t="n">
        <f aca="false">D41-D48</f>
        <v>48500000</v>
      </c>
      <c r="E49" s="19" t="n">
        <f aca="false">E41-E48</f>
        <v>53550000</v>
      </c>
      <c r="F49" s="19" t="n">
        <f aca="false">SUM(B49:E49)</f>
        <v>182900000</v>
      </c>
      <c r="G49" s="20" t="n">
        <f aca="false">IFERROR(F49/$F$12,0)</f>
        <v>0.481315789473684</v>
      </c>
    </row>
    <row r="50" customFormat="false" ht="15.75" hidden="false" customHeight="true" outlineLevel="0" collapsed="false">
      <c r="A50" s="16" t="s">
        <v>47</v>
      </c>
      <c r="B50" s="21" t="n">
        <f aca="false">IFERROR(B49/B41,0)</f>
        <v>0.4675</v>
      </c>
      <c r="C50" s="21" t="n">
        <f aca="false">IFERROR(C49/C41,0)</f>
        <v>0.482777777777778</v>
      </c>
      <c r="D50" s="21" t="n">
        <f aca="false">IFERROR(D49/D41,0)</f>
        <v>0.485</v>
      </c>
      <c r="E50" s="21" t="n">
        <f aca="false">IFERROR(E49/E41,0)</f>
        <v>0.486818181818182</v>
      </c>
      <c r="F50" s="21" t="n">
        <f aca="false">IFERROR(F49/F41,0)</f>
        <v>0.481315789473684</v>
      </c>
      <c r="G50" s="5"/>
    </row>
    <row r="51" customFormat="false" ht="15.75" hidden="false" customHeight="true" outlineLevel="0" collapsed="false">
      <c r="A51" s="22" t="s">
        <v>48</v>
      </c>
      <c r="B51" s="22"/>
      <c r="C51" s="22"/>
      <c r="D51" s="22"/>
      <c r="E51" s="22"/>
      <c r="F51" s="22"/>
      <c r="G51" s="22"/>
    </row>
    <row r="52" customFormat="false" ht="15.75" hidden="false" customHeight="true" outlineLevel="0" collapsed="false">
      <c r="A52" s="16" t="s">
        <v>31</v>
      </c>
      <c r="B52" s="25" t="n">
        <f aca="false">B27</f>
        <v>12000000</v>
      </c>
      <c r="C52" s="25" t="n">
        <f aca="false">C27</f>
        <v>12000000</v>
      </c>
      <c r="D52" s="25" t="n">
        <f aca="false">D27</f>
        <v>13000000</v>
      </c>
      <c r="E52" s="25" t="n">
        <f aca="false">E27</f>
        <v>13000000</v>
      </c>
      <c r="F52" s="25" t="n">
        <f aca="false">SUM(B52:E52)</f>
        <v>50000000</v>
      </c>
      <c r="G52" s="12" t="n">
        <f aca="false">IFERROR(F52/$F$12,0)</f>
        <v>0.131578947368421</v>
      </c>
    </row>
    <row r="53" customFormat="false" ht="15.75" hidden="false" customHeight="true" outlineLevel="0" collapsed="false">
      <c r="A53" s="16" t="s">
        <v>28</v>
      </c>
      <c r="B53" s="25" t="n">
        <f aca="false">B24</f>
        <v>4000000</v>
      </c>
      <c r="C53" s="25" t="n">
        <f aca="false">C24</f>
        <v>5000000</v>
      </c>
      <c r="D53" s="25" t="n">
        <f aca="false">D24</f>
        <v>5000000</v>
      </c>
      <c r="E53" s="25" t="n">
        <f aca="false">E24</f>
        <v>6000000</v>
      </c>
      <c r="F53" s="25" t="n">
        <f aca="false">SUM(B53:E53)</f>
        <v>20000000</v>
      </c>
      <c r="G53" s="12" t="n">
        <f aca="false">IFERROR(F53/$F$12,0)</f>
        <v>0.0526315789473684</v>
      </c>
    </row>
    <row r="54" customFormat="false" ht="15.75" hidden="false" customHeight="true" outlineLevel="0" collapsed="false">
      <c r="A54" s="16" t="s">
        <v>32</v>
      </c>
      <c r="B54" s="25" t="n">
        <f aca="false">B28</f>
        <v>3000000</v>
      </c>
      <c r="C54" s="25" t="n">
        <f aca="false">C28</f>
        <v>3000000</v>
      </c>
      <c r="D54" s="25" t="n">
        <f aca="false">D28</f>
        <v>3000000</v>
      </c>
      <c r="E54" s="25" t="n">
        <f aca="false">E28</f>
        <v>3000000</v>
      </c>
      <c r="F54" s="25" t="n">
        <f aca="false">SUM(B54:E54)</f>
        <v>12000000</v>
      </c>
      <c r="G54" s="12" t="n">
        <f aca="false">IFERROR(F54/$F$12,0)</f>
        <v>0.0315789473684211</v>
      </c>
    </row>
    <row r="55" customFormat="false" ht="15.75" hidden="false" customHeight="true" outlineLevel="0" collapsed="false">
      <c r="A55" s="16" t="s">
        <v>33</v>
      </c>
      <c r="B55" s="25" t="n">
        <f aca="false">B29</f>
        <v>1500000</v>
      </c>
      <c r="C55" s="25" t="n">
        <f aca="false">C29</f>
        <v>1500000</v>
      </c>
      <c r="D55" s="25" t="n">
        <f aca="false">D29</f>
        <v>1600000</v>
      </c>
      <c r="E55" s="25" t="n">
        <f aca="false">E29</f>
        <v>1600000</v>
      </c>
      <c r="F55" s="25" t="n">
        <f aca="false">SUM(B55:E55)</f>
        <v>6200000</v>
      </c>
      <c r="G55" s="12" t="n">
        <f aca="false">IFERROR(F55/$F$12,0)</f>
        <v>0.0163157894736842</v>
      </c>
    </row>
    <row r="56" customFormat="false" ht="15.75" hidden="false" customHeight="true" outlineLevel="0" collapsed="false">
      <c r="A56" s="16" t="s">
        <v>34</v>
      </c>
      <c r="B56" s="25" t="n">
        <f aca="false">B30</f>
        <v>350000</v>
      </c>
      <c r="C56" s="25" t="n">
        <f aca="false">C30</f>
        <v>350000</v>
      </c>
      <c r="D56" s="25" t="n">
        <f aca="false">D30</f>
        <v>350000</v>
      </c>
      <c r="E56" s="25" t="n">
        <f aca="false">E30</f>
        <v>350000</v>
      </c>
      <c r="F56" s="25" t="n">
        <f aca="false">SUM(B56:E56)</f>
        <v>1400000</v>
      </c>
      <c r="G56" s="12" t="n">
        <f aca="false">IFERROR(F56/$F$12,0)</f>
        <v>0.00368421052631579</v>
      </c>
    </row>
    <row r="57" customFormat="false" ht="15.75" hidden="false" customHeight="true" outlineLevel="0" collapsed="false">
      <c r="A57" s="16" t="s">
        <v>35</v>
      </c>
      <c r="B57" s="25" t="n">
        <f aca="false">B31</f>
        <v>500000</v>
      </c>
      <c r="C57" s="25" t="n">
        <f aca="false">C31</f>
        <v>500000</v>
      </c>
      <c r="D57" s="25" t="n">
        <f aca="false">D31</f>
        <v>500000</v>
      </c>
      <c r="E57" s="25" t="n">
        <f aca="false">E31</f>
        <v>500000</v>
      </c>
      <c r="F57" s="25" t="n">
        <f aca="false">SUM(B57:E57)</f>
        <v>2000000</v>
      </c>
      <c r="G57" s="12" t="n">
        <f aca="false">IFERROR(F57/$F$12,0)</f>
        <v>0.00526315789473684</v>
      </c>
    </row>
    <row r="58" customFormat="false" ht="15.75" hidden="false" customHeight="true" outlineLevel="0" collapsed="false">
      <c r="A58" s="16" t="s">
        <v>36</v>
      </c>
      <c r="B58" s="25" t="n">
        <f aca="false">B32</f>
        <v>400000</v>
      </c>
      <c r="C58" s="25" t="n">
        <f aca="false">C32</f>
        <v>400000</v>
      </c>
      <c r="D58" s="25" t="n">
        <f aca="false">D32</f>
        <v>450000</v>
      </c>
      <c r="E58" s="25" t="n">
        <f aca="false">E32</f>
        <v>450000</v>
      </c>
      <c r="F58" s="25" t="n">
        <f aca="false">SUM(B58:E58)</f>
        <v>1700000</v>
      </c>
      <c r="G58" s="12" t="n">
        <f aca="false">IFERROR(F58/$F$12,0)</f>
        <v>0.00447368421052632</v>
      </c>
    </row>
    <row r="59" customFormat="false" ht="15.75" hidden="false" customHeight="true" outlineLevel="0" collapsed="false">
      <c r="A59" s="16" t="s">
        <v>37</v>
      </c>
      <c r="B59" s="25" t="n">
        <f aca="false">B33</f>
        <v>1000000</v>
      </c>
      <c r="C59" s="25" t="n">
        <f aca="false">C33</f>
        <v>1000000</v>
      </c>
      <c r="D59" s="25" t="n">
        <f aca="false">D33</f>
        <v>1000000</v>
      </c>
      <c r="E59" s="25" t="n">
        <f aca="false">E33</f>
        <v>1000000</v>
      </c>
      <c r="F59" s="25" t="n">
        <f aca="false">SUM(B59:E59)</f>
        <v>4000000</v>
      </c>
      <c r="G59" s="12" t="n">
        <f aca="false">IFERROR(F59/$F$12,0)</f>
        <v>0.0105263157894737</v>
      </c>
    </row>
    <row r="60" customFormat="false" ht="15.75" hidden="false" customHeight="true" outlineLevel="0" collapsed="false">
      <c r="A60" s="13" t="s">
        <v>49</v>
      </c>
      <c r="B60" s="17" t="n">
        <f aca="false">SUM(B52:B59)</f>
        <v>22750000</v>
      </c>
      <c r="C60" s="17" t="n">
        <f aca="false">SUM(C52:C59)</f>
        <v>23750000</v>
      </c>
      <c r="D60" s="17" t="n">
        <f aca="false">SUM(D52:D59)</f>
        <v>24900000</v>
      </c>
      <c r="E60" s="17" t="n">
        <f aca="false">SUM(E52:E59)</f>
        <v>25900000</v>
      </c>
      <c r="F60" s="17" t="n">
        <f aca="false">SUM(B60:E60)</f>
        <v>97300000</v>
      </c>
      <c r="G60" s="18" t="n">
        <f aca="false">IFERROR(F60/$F$12,0)</f>
        <v>0.256052631578947</v>
      </c>
    </row>
    <row r="61" customFormat="false" ht="15.75" hidden="false" customHeight="true" outlineLevel="0" collapsed="false">
      <c r="A61" s="13" t="s">
        <v>50</v>
      </c>
      <c r="B61" s="23" t="n">
        <f aca="false">B49-B60</f>
        <v>14650000</v>
      </c>
      <c r="C61" s="23" t="n">
        <f aca="false">C49-C60</f>
        <v>19700000</v>
      </c>
      <c r="D61" s="23" t="n">
        <f aca="false">D49-D60</f>
        <v>23600000</v>
      </c>
      <c r="E61" s="23" t="n">
        <f aca="false">E49-E60</f>
        <v>27650000</v>
      </c>
      <c r="F61" s="23" t="n">
        <f aca="false">SUM(B61:E61)</f>
        <v>85600000</v>
      </c>
      <c r="G61" s="20" t="n">
        <f aca="false">IFERROR(F61/$F$12,0)</f>
        <v>0.225263157894737</v>
      </c>
    </row>
    <row r="62" customFormat="false" ht="15.75" hidden="false" customHeight="true" outlineLevel="0" collapsed="false">
      <c r="A62" s="16" t="s">
        <v>51</v>
      </c>
      <c r="B62" s="21" t="n">
        <f aca="false">IFERROR(B61/B41,0)</f>
        <v>0.183125</v>
      </c>
      <c r="C62" s="21" t="n">
        <f aca="false">IFERROR(C61/C41,0)</f>
        <v>0.218888888888889</v>
      </c>
      <c r="D62" s="21" t="n">
        <f aca="false">IFERROR(D61/D41,0)</f>
        <v>0.236</v>
      </c>
      <c r="E62" s="21" t="n">
        <f aca="false">IFERROR(E61/E41,0)</f>
        <v>0.251363636363636</v>
      </c>
      <c r="F62" s="21" t="n">
        <f aca="false">IFERROR(F61/F41,0)</f>
        <v>0.225263157894737</v>
      </c>
      <c r="G62" s="5"/>
    </row>
    <row r="63" customFormat="false" ht="15.75" hidden="false" customHeight="true" outlineLevel="0" collapsed="false">
      <c r="A63" s="5"/>
      <c r="B63" s="5"/>
      <c r="C63" s="5"/>
      <c r="D63" s="5"/>
      <c r="E63" s="5"/>
      <c r="F63" s="5"/>
      <c r="G63" s="5"/>
    </row>
    <row r="64" customFormat="false" ht="15.75" hidden="false" customHeight="true" outlineLevel="0" collapsed="false">
      <c r="A64" s="8" t="s">
        <v>52</v>
      </c>
      <c r="B64" s="8"/>
      <c r="C64" s="8"/>
      <c r="D64" s="8"/>
      <c r="E64" s="8"/>
      <c r="F64" s="8"/>
      <c r="G64" s="8"/>
    </row>
    <row r="65" customFormat="false" ht="15.75" hidden="false" customHeight="true" outlineLevel="0" collapsed="false">
      <c r="A65" s="6" t="s">
        <v>3</v>
      </c>
      <c r="B65" s="7" t="s">
        <v>4</v>
      </c>
      <c r="C65" s="7" t="s">
        <v>5</v>
      </c>
      <c r="D65" s="7" t="s">
        <v>6</v>
      </c>
      <c r="E65" s="7" t="s">
        <v>7</v>
      </c>
      <c r="F65" s="7" t="s">
        <v>8</v>
      </c>
      <c r="G65" s="7" t="s">
        <v>9</v>
      </c>
    </row>
    <row r="66" customFormat="false" ht="15.75" hidden="false" customHeight="true" outlineLevel="0" collapsed="false">
      <c r="A66" s="13" t="s">
        <v>53</v>
      </c>
      <c r="B66" s="26" t="n">
        <f aca="false">B19</f>
        <v>0.49375</v>
      </c>
      <c r="C66" s="26" t="n">
        <f aca="false">C19</f>
        <v>0.508888888888889</v>
      </c>
      <c r="D66" s="26" t="n">
        <f aca="false">D19</f>
        <v>0.511</v>
      </c>
      <c r="E66" s="26" t="n">
        <f aca="false">E19</f>
        <v>0.512727272727273</v>
      </c>
      <c r="F66" s="27" t="n">
        <f aca="false">F19</f>
        <v>0.507368421052632</v>
      </c>
      <c r="G66" s="5"/>
    </row>
    <row r="67" customFormat="false" ht="15.75" hidden="false" customHeight="true" outlineLevel="0" collapsed="false">
      <c r="A67" s="13" t="s">
        <v>54</v>
      </c>
      <c r="B67" s="26" t="n">
        <f aca="false">B50</f>
        <v>0.4675</v>
      </c>
      <c r="C67" s="26" t="n">
        <f aca="false">C50</f>
        <v>0.482777777777778</v>
      </c>
      <c r="D67" s="26" t="n">
        <f aca="false">D50</f>
        <v>0.485</v>
      </c>
      <c r="E67" s="26" t="n">
        <f aca="false">E50</f>
        <v>0.486818181818182</v>
      </c>
      <c r="F67" s="27" t="n">
        <f aca="false">F50</f>
        <v>0.481315789473684</v>
      </c>
      <c r="G67" s="5"/>
    </row>
    <row r="68" customFormat="false" ht="15.75" hidden="false" customHeight="true" outlineLevel="0" collapsed="false">
      <c r="A68" s="13" t="s">
        <v>55</v>
      </c>
      <c r="B68" s="26" t="n">
        <f aca="false">B37</f>
        <v>0.183125</v>
      </c>
      <c r="C68" s="26" t="n">
        <f aca="false">C37</f>
        <v>0.218888888888889</v>
      </c>
      <c r="D68" s="26" t="n">
        <f aca="false">D37</f>
        <v>0.236</v>
      </c>
      <c r="E68" s="26" t="n">
        <f aca="false">E37</f>
        <v>0.251363636363636</v>
      </c>
      <c r="F68" s="27" t="n">
        <f aca="false">F37</f>
        <v>0.225263157894737</v>
      </c>
      <c r="G68" s="5"/>
    </row>
    <row r="69" customFormat="false" ht="15.75" hidden="false" customHeight="true" outlineLevel="0" collapsed="false">
      <c r="A69" s="13" t="s">
        <v>56</v>
      </c>
      <c r="B69" s="28" t="n">
        <f aca="false">IFERROR(B60/B50,0)</f>
        <v>48663101.6042781</v>
      </c>
      <c r="C69" s="28" t="n">
        <f aca="false">IFERROR(C60/C50,0)</f>
        <v>49194476.4096663</v>
      </c>
      <c r="D69" s="28" t="n">
        <f aca="false">IFERROR(D60/D50,0)</f>
        <v>51340206.185567</v>
      </c>
      <c r="E69" s="28" t="n">
        <f aca="false">IFERROR(E60/E50,0)</f>
        <v>53202614.379085</v>
      </c>
      <c r="F69" s="11" t="n">
        <f aca="false">IFERROR(F60/F50,0)</f>
        <v>202154182.61345</v>
      </c>
      <c r="G69" s="5"/>
    </row>
    <row r="70" customFormat="false" ht="15.75" hidden="false" customHeight="true" outlineLevel="0" collapsed="false">
      <c r="A70" s="13" t="s">
        <v>57</v>
      </c>
      <c r="B70" s="28" t="n">
        <f aca="false">B36</f>
        <v>14650000</v>
      </c>
      <c r="C70" s="28" t="n">
        <f aca="false">C36</f>
        <v>19700000</v>
      </c>
      <c r="D70" s="28" t="n">
        <f aca="false">D36</f>
        <v>23600000</v>
      </c>
      <c r="E70" s="28" t="n">
        <f aca="false">E36</f>
        <v>27650000</v>
      </c>
      <c r="F70" s="11" t="n">
        <f aca="false">F36</f>
        <v>85600000</v>
      </c>
      <c r="G70" s="5"/>
    </row>
    <row r="71" customFormat="false" ht="15.75" hidden="false" customHeight="true" outlineLevel="0" collapsed="false">
      <c r="A71" s="5"/>
      <c r="B71" s="5"/>
      <c r="C71" s="5"/>
      <c r="D71" s="5"/>
      <c r="E71" s="5"/>
      <c r="F71" s="5"/>
      <c r="G71" s="5"/>
    </row>
    <row r="72" customFormat="false" ht="15.75" hidden="false" customHeight="true" outlineLevel="0" collapsed="false">
      <c r="A72" s="29" t="s">
        <v>58</v>
      </c>
      <c r="B72" s="29"/>
      <c r="C72" s="29"/>
      <c r="D72" s="29"/>
      <c r="E72" s="29"/>
      <c r="F72" s="29"/>
      <c r="G72" s="29"/>
    </row>
    <row r="73" customFormat="false" ht="15.75" hidden="false" customHeight="true" outlineLevel="0" collapsed="false">
      <c r="A73" s="29"/>
      <c r="B73" s="29"/>
      <c r="C73" s="29"/>
      <c r="D73" s="29"/>
      <c r="E73" s="29"/>
      <c r="F73" s="29"/>
      <c r="G73" s="29"/>
    </row>
    <row r="74" customFormat="false" ht="15.75" hidden="false" customHeight="true" outlineLevel="0" collapsed="false">
      <c r="A74" s="29"/>
      <c r="B74" s="29"/>
      <c r="C74" s="29"/>
      <c r="D74" s="29"/>
      <c r="E74" s="29"/>
      <c r="F74" s="29"/>
      <c r="G74" s="29"/>
    </row>
    <row r="75" customFormat="false" ht="15.75" hidden="false" customHeight="true" outlineLevel="0" collapsed="false">
      <c r="A75" s="29"/>
      <c r="B75" s="29"/>
      <c r="C75" s="29"/>
      <c r="D75" s="29"/>
      <c r="E75" s="29"/>
      <c r="F75" s="29"/>
      <c r="G75" s="29"/>
    </row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mergeCells count="13">
    <mergeCell ref="A1:G1"/>
    <mergeCell ref="A2:G2"/>
    <mergeCell ref="A3:G3"/>
    <mergeCell ref="A6:G6"/>
    <mergeCell ref="A13:G13"/>
    <mergeCell ref="A20:G20"/>
    <mergeCell ref="A21:G21"/>
    <mergeCell ref="A26:G26"/>
    <mergeCell ref="A39:G39"/>
    <mergeCell ref="A42:G42"/>
    <mergeCell ref="A51:G51"/>
    <mergeCell ref="A64:G64"/>
    <mergeCell ref="A72:G7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2026-10-01T21:37:27Z</dcterms:created>
  <dc:creator>openpyxl</dc:creator>
  <dc:description/>
  <dc:language>en-US</dc:language>
  <cp:lastModifiedBy/>
  <dcterms:modified xsi:type="dcterms:W3CDTF">2026-10-01T21:38:12Z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