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785e4116f14448" /></Relationships>
</file>

<file path=xl/workbook.xml><?xml version="1.0" encoding="utf-8"?>
<x:workbook xmlns:x="http://schemas.openxmlformats.org/spreadsheetml/2006/main">
  <x:sheets>
    <x:sheet xmlns:r="http://schemas.openxmlformats.org/officeDocument/2006/relationships" name="START HERE" sheetId="1" r:id="R6d12a4b949af4c65"/>
    <x:sheet xmlns:r="http://schemas.openxmlformats.org/officeDocument/2006/relationships" name="FARM ANALYZER" sheetId="2" r:id="Rb21505687dd44e2f"/>
    <x:sheet xmlns:r="http://schemas.openxmlformats.org/officeDocument/2006/relationships" name="COMPARE FARMS" sheetId="3" r:id="R34a82f30d93b4965"/>
    <x:sheet xmlns:r="http://schemas.openxmlformats.org/officeDocument/2006/relationships" name="AI ANALYSIS" sheetId="4" r:id="R7f3ef5b0a22e456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0.0x"/>
  </x:numFmts>
  <x:fonts count="14">
    <x:font>
      <x:sz val="11"/>
      <x:name val="Carlito"/>
    </x:font>
    <x:font>
      <x:b/>
      <x:sz val="20"/>
      <x:color rgb="FFFFFFFF"/>
      <x:name val="Carlito"/>
    </x:font>
    <x:font>
      <x:b/>
      <x:sz val="12"/>
      <x:color rgb="FFC00000"/>
      <x:name val="Carlito"/>
    </x:font>
    <x:font>
      <x:b/>
      <x:sz val="12"/>
      <x:color rgb="FFFFFFFF"/>
      <x:name val="Carlito"/>
    </x:font>
    <x:font>
      <x:b/>
      <x:sz val="11"/>
      <x:color rgb="FFC00000"/>
      <x:name val="Carlito"/>
    </x:font>
    <x:font>
      <x:b/>
      <x:sz val="11"/>
      <x:color rgb="FF111111"/>
      <x:name val="Carlito"/>
    </x:font>
    <x:font>
      <x:b/>
      <x:sz val="11"/>
      <x:color rgb="FFFFFFFF"/>
      <x:name val="Carlito"/>
    </x:font>
    <x:font>
      <x:b/>
      <x:sz val="10"/>
      <x:color rgb="FF111111"/>
      <x:name val="Carlito"/>
    </x:font>
    <x:font>
      <x:sz val="10"/>
      <x:color rgb="FF111111"/>
      <x:name val="Carlito"/>
    </x:font>
    <x:font>
      <x:b/>
      <x:sz val="28"/>
      <x:color rgb="FFC00000"/>
      <x:name val="Carlito"/>
    </x:font>
    <x:font>
      <x:b/>
      <x:sz val="16"/>
      <x:color rgb="FF111111"/>
      <x:name val="Carlito"/>
    </x:font>
    <x:font>
      <x:sz val="9"/>
      <x:color rgb="FF666666"/>
      <x:name val="Carlito"/>
    </x:font>
    <x:font>
      <x:b/>
      <x:sz val="16"/>
      <x:color rgb="FFC00000"/>
      <x:name val="Carlito"/>
    </x:font>
    <x:font>
      <x:b/>
      <x:sz val="22"/>
      <x:color rgb="FFC00000"/>
      <x:name val="Carlito"/>
    </x:font>
  </x:fonts>
  <x:fills count="8">
    <x:fill>
      <x:patternFill patternType="none"/>
    </x:fill>
    <x:fill>
      <x:patternFill patternType="gray125"/>
    </x:fill>
    <x:fill>
      <x:patternFill patternType="solid">
        <x:fgColor rgb="FF111111"/>
      </x:patternFill>
    </x:fill>
    <x:fill>
      <x:patternFill patternType="solid">
        <x:fgColor rgb="FFC00000"/>
      </x:patternFill>
    </x:fill>
    <x:fill>
      <x:patternFill patternType="solid">
        <x:fgColor rgb="FFF5F5F5"/>
      </x:patternFill>
    </x:fill>
    <x:fill>
      <x:patternFill patternType="solid">
        <x:fgColor rgb="FFFFFFFF"/>
      </x:patternFill>
    </x:fill>
    <x:fill>
      <x:patternFill patternType="solid">
        <x:fgColor rgb="FFFAFAFA"/>
      </x:patternFill>
    </x:fill>
    <x:fill>
      <x:patternFill patternType="solid">
        <x:fgColor rgb="FFFFF2CC"/>
      </x:patternFill>
    </x:fill>
  </x:fills>
  <x:borders count="4">
    <x:border/>
    <x:border/>
    <x:border>
      <x:bottom/>
    </x:border>
    <x:border>
      <x:bottom/>
    </x:border>
  </x:borders>
  <x:cellStyleXfs count="1">
    <x:xf numFmtId="0" fontId="0" fillId="0" borderId="0"/>
  </x:cellStyleXfs>
  <x:cellXfs count="12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horizontal="center"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horizontal="center"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horizontal="center"/>
    </x:xf>
    <x:xf numFmtId="0" fontId="3" fillId="3" borderId="1"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4" fillId="0" borderId="0" xfId="0" applyNumberFormat="1" applyFont="1" applyFill="1" applyBorder="1"/>
    <x:xf numFmtId="0" fontId="4" fillId="0" borderId="1" xfId="0" applyNumberFormat="1" applyFont="1" applyFill="1" applyBorder="1"/>
    <x:xf numFmtId="0" fontId="5" fillId="0" borderId="0" xfId="0" applyNumberFormat="1" applyFont="1" applyFill="1" applyBorder="1"/>
    <x:xf numFmtId="0" fontId="5" fillId="0" borderId="1" xfId="0" applyNumberFormat="1" applyFont="1" applyFill="1" applyBorder="1"/>
    <x:xf numFmtId="0" fontId="4" fillId="0" borderId="0" xfId="0" applyNumberFormat="1" applyFont="1" applyFill="1" applyBorder="1" applyAlignment="1">
      <x:alignment wrapText="1"/>
    </x:xf>
    <x:xf numFmtId="0" fontId="5" fillId="0" borderId="0" xfId="0" applyNumberFormat="1" applyFont="1" applyFill="1" applyBorder="1" applyAlignment="1">
      <x:alignment wrapText="1"/>
    </x:xf>
    <x:xf numFmtId="0" fontId="4" fillId="0" borderId="1" xfId="0" applyNumberFormat="1" applyFont="1" applyFill="1" applyBorder="1" applyAlignment="1">
      <x:alignment wrapText="1"/>
    </x:xf>
    <x:xf numFmtId="0" fontId="5" fillId="0" borderId="1" xfId="0" applyNumberFormat="1" applyFont="1" applyFill="1" applyBorder="1" applyAlignment="1">
      <x:alignment wrapText="1"/>
    </x:xf>
    <x:xf numFmtId="0" fontId="6" fillId="2" borderId="0" xfId="0" applyNumberFormat="1" applyFont="1" applyFill="1" applyBorder="1"/>
    <x:xf numFmtId="0" fontId="6" fillId="2" borderId="0" xfId="0" applyNumberFormat="1" applyFont="1" applyFill="1" applyBorder="1" applyAlignment="1">
      <x:alignment vertical="center"/>
    </x:xf>
    <x:xf numFmtId="0" fontId="6" fillId="2" borderId="1" xfId="0" applyNumberFormat="1" applyFont="1" applyFill="1" applyBorder="1"/>
    <x:xf numFmtId="0" fontId="6" fillId="2" borderId="1" xfId="0" applyNumberFormat="1" applyFont="1" applyFill="1" applyBorder="1" applyAlignment="1">
      <x:alignment vertical="center"/>
    </x:xf>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4" borderId="1" xfId="0" applyNumberFormat="1" applyFont="1" applyFill="1" applyBorder="1" applyAlignment="1">
      <x:alignment vertical="top" wrapText="1"/>
    </x:xf>
    <x:xf numFmtId="0" fontId="4" fillId="0" borderId="0" xfId="0" applyNumberFormat="1" applyFont="1" applyFill="1" applyBorder="1" applyAlignment="1">
      <x:alignment horizontal="center"/>
    </x:xf>
    <x:xf numFmtId="0" fontId="4" fillId="0" borderId="1" xfId="0" applyNumberFormat="1" applyFont="1" applyFill="1" applyBorder="1" applyAlignment="1">
      <x:alignment horizontal="center"/>
    </x:xf>
    <x:xf numFmtId="0" fontId="7" fillId="4" borderId="0" xfId="0" applyNumberFormat="1" applyFont="1" applyFill="1" applyBorder="1"/>
    <x:xf numFmtId="0" fontId="7" fillId="4" borderId="0" xfId="0" applyNumberFormat="1" applyFont="1" applyFill="1" applyBorder="1" applyAlignment="1">
      <x:alignment vertical="center"/>
    </x:xf>
    <x:xf numFmtId="0" fontId="7" fillId="4" borderId="1" xfId="0" applyNumberFormat="1" applyFont="1" applyFill="1" applyBorder="1"/>
    <x:xf numFmtId="0" fontId="7" fillId="4" borderId="1" xfId="0" applyNumberFormat="1" applyFont="1" applyFill="1" applyBorder="1" applyAlignment="1">
      <x:alignment vertical="center"/>
    </x:xf>
    <x:xf numFmtId="0" fontId="0" fillId="5" borderId="0" xfId="0" applyNumberFormat="1" applyFont="1" applyFill="1" applyBorder="1"/>
    <x:xf numFmtId="0" fontId="8" fillId="5" borderId="0" xfId="0" applyNumberFormat="1" applyFont="1" applyFill="1" applyBorder="1"/>
    <x:xf numFmtId="0" fontId="8" fillId="5" borderId="2" xfId="0" applyNumberFormat="1" applyFont="1" applyFill="1" applyBorder="1"/>
    <x:xf numFmtId="0" fontId="0" fillId="5" borderId="1" xfId="0" applyNumberFormat="1" applyFont="1" applyFill="1" applyBorder="1"/>
    <x:xf numFmtId="0" fontId="8" fillId="5" borderId="1" xfId="0" applyNumberFormat="1" applyFont="1" applyFill="1" applyBorder="1"/>
    <x:xf numFmtId="0" fontId="8" fillId="5" borderId="3" xfId="0" applyNumberFormat="1" applyFont="1" applyFill="1" applyBorder="1"/>
    <x:xf numFmtId="200" fontId="8" fillId="5" borderId="0" xfId="0" applyNumberFormat="1" applyFont="1" applyFill="1" applyBorder="1"/>
    <x:xf numFmtId="200" fontId="8" fillId="5" borderId="1" xfId="0" applyNumberFormat="1" applyFont="1" applyFill="1" applyBorder="1"/>
    <x:xf numFmtId="201" fontId="8" fillId="5" borderId="0" xfId="0" applyNumberFormat="1" applyFont="1" applyFill="1" applyBorder="1"/>
    <x:xf numFmtId="201" fontId="8" fillId="5" borderId="1" xfId="0" applyNumberFormat="1" applyFont="1" applyFill="1" applyBorder="1"/>
    <x:xf numFmtId="200" fontId="8" fillId="5" borderId="2" xfId="0" applyNumberFormat="1" applyFont="1" applyFill="1" applyBorder="1"/>
    <x:xf numFmtId="200" fontId="8" fillId="5" borderId="3" xfId="0" applyNumberFormat="1" applyFont="1" applyFill="1" applyBorder="1"/>
    <x:xf numFmtId="0" fontId="0" fillId="6" borderId="0" xfId="0" applyNumberFormat="1" applyFont="1" applyFill="1" applyBorder="1"/>
    <x:xf numFmtId="0" fontId="8" fillId="6" borderId="0" xfId="0" applyNumberFormat="1" applyFont="1" applyFill="1" applyBorder="1"/>
    <x:xf numFmtId="0" fontId="0" fillId="6" borderId="1" xfId="0" applyNumberFormat="1" applyFont="1" applyFill="1" applyBorder="1"/>
    <x:xf numFmtId="0" fontId="8" fillId="6" borderId="1" xfId="0" applyNumberFormat="1" applyFont="1" applyFill="1" applyBorder="1"/>
    <x:xf numFmtId="201" fontId="8" fillId="6" borderId="0" xfId="0" applyNumberFormat="1" applyFont="1" applyFill="1" applyBorder="1"/>
    <x:xf numFmtId="201" fontId="8" fillId="6" borderId="1" xfId="0" applyNumberFormat="1" applyFont="1" applyFill="1" applyBorder="1"/>
    <x:xf numFmtId="200" fontId="8" fillId="6" borderId="0" xfId="0" applyNumberFormat="1" applyFont="1" applyFill="1" applyBorder="1"/>
    <x:xf numFmtId="200" fontId="8" fillId="6" borderId="1" xfId="0" applyNumberFormat="1" applyFont="1" applyFill="1" applyBorder="1"/>
    <x:xf numFmtId="202" fontId="8" fillId="6" borderId="0" xfId="0" applyNumberFormat="1" applyFont="1" applyFill="1" applyBorder="1"/>
    <x:xf numFmtId="202" fontId="8" fillId="6" borderId="1" xfId="0" applyNumberFormat="1" applyFont="1" applyFill="1" applyBorder="1"/>
    <x:xf numFmtId="0" fontId="9" fillId="5" borderId="0" xfId="0" applyNumberFormat="1" applyFont="1" applyFill="1" applyBorder="1"/>
    <x:xf numFmtId="0" fontId="9" fillId="5" borderId="0" xfId="0" applyNumberFormat="1" applyFont="1" applyFill="1" applyBorder="1" applyAlignment="1">
      <x:alignment horizontal="center"/>
    </x:xf>
    <x:xf numFmtId="0" fontId="9" fillId="5" borderId="0" xfId="0" applyNumberFormat="1" applyFont="1" applyFill="1" applyBorder="1" applyAlignment="1">
      <x:alignment horizontal="center" vertical="center"/>
    </x:xf>
    <x:xf numFmtId="0" fontId="9" fillId="5" borderId="1" xfId="0" applyNumberFormat="1" applyFont="1" applyFill="1" applyBorder="1"/>
    <x:xf numFmtId="0" fontId="9" fillId="5" borderId="1" xfId="0" applyNumberFormat="1" applyFont="1" applyFill="1" applyBorder="1" applyAlignment="1">
      <x:alignment horizontal="center"/>
    </x:xf>
    <x:xf numFmtId="0" fontId="9" fillId="5" borderId="1" xfId="0" applyNumberFormat="1" applyFont="1" applyFill="1" applyBorder="1" applyAlignment="1">
      <x:alignment horizontal="center" vertical="center"/>
    </x:xf>
    <x:xf numFmtId="0" fontId="10" fillId="0" borderId="0" xfId="0" applyNumberFormat="1" applyFont="1" applyFill="1" applyBorder="1"/>
    <x:xf numFmtId="0" fontId="10" fillId="0" borderId="0" xfId="0" applyNumberFormat="1" applyFont="1" applyFill="1" applyBorder="1" applyAlignment="1">
      <x:alignment horizontal="center"/>
    </x:xf>
    <x:xf numFmtId="0" fontId="10" fillId="0" borderId="0" xfId="0" applyNumberFormat="1" applyFont="1" applyFill="1" applyBorder="1" applyAlignment="1">
      <x:alignment horizontal="center" vertical="center"/>
    </x:xf>
    <x:xf numFmtId="0" fontId="10" fillId="0" borderId="1" xfId="0" applyNumberFormat="1" applyFont="1" applyFill="1" applyBorder="1"/>
    <x:xf numFmtId="0" fontId="10" fillId="0" borderId="1" xfId="0" applyNumberFormat="1" applyFont="1" applyFill="1" applyBorder="1" applyAlignment="1">
      <x:alignment horizontal="center"/>
    </x:xf>
    <x:xf numFmtId="0" fontId="10" fillId="0" borderId="1" xfId="0" applyNumberFormat="1" applyFont="1" applyFill="1" applyBorder="1" applyAlignment="1">
      <x:alignment horizontal="center" vertical="center"/>
    </x:xf>
    <x:xf numFmtId="0" fontId="11" fillId="6" borderId="0" xfId="0" applyNumberFormat="1" applyFont="1" applyFill="1" applyBorder="1"/>
    <x:xf numFmtId="0" fontId="11" fillId="6"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12" fillId="0" borderId="0" xfId="0" applyNumberFormat="1" applyFont="1" applyFill="1" applyBorder="1"/>
    <x:xf numFmtId="0" fontId="12" fillId="0" borderId="0" xfId="0" applyNumberFormat="1" applyFont="1" applyFill="1" applyBorder="1" applyAlignment="1">
      <x:alignment horizontal="center"/>
    </x:xf>
    <x:xf numFmtId="0" fontId="12" fillId="0" borderId="1" xfId="0" applyNumberFormat="1" applyFont="1" applyFill="1" applyBorder="1"/>
    <x:xf numFmtId="0" fontId="12" fillId="0" borderId="1" xfId="0" applyNumberFormat="1" applyFont="1" applyFill="1" applyBorder="1" applyAlignment="1">
      <x:alignment horizontal="center"/>
    </x:xf>
    <x:xf numFmtId="0" fontId="7" fillId="0" borderId="0" xfId="0" applyNumberFormat="1" applyFont="1" applyFill="1" applyBorder="1"/>
    <x:xf numFmtId="0" fontId="7" fillId="0" borderId="0" xfId="0" applyNumberFormat="1" applyFont="1" applyFill="1" applyBorder="1" applyAlignment="1">
      <x:alignment horizontal="center"/>
    </x:xf>
    <x:xf numFmtId="0" fontId="7" fillId="0" borderId="1" xfId="0" applyNumberFormat="1" applyFont="1" applyFill="1" applyBorder="1"/>
    <x:xf numFmtId="0" fontId="7" fillId="0" borderId="1" xfId="0" applyNumberFormat="1" applyFont="1" applyFill="1" applyBorder="1" applyAlignment="1">
      <x:alignment horizontal="center"/>
    </x:xf>
    <x:xf numFmtId="0" fontId="13" fillId="0" borderId="0" xfId="0" applyNumberFormat="1" applyFont="1" applyFill="1" applyBorder="1"/>
    <x:xf numFmtId="0" fontId="13" fillId="0" borderId="0" xfId="0" applyNumberFormat="1" applyFont="1" applyFill="1" applyBorder="1" applyAlignment="1">
      <x:alignment horizontal="center"/>
    </x:xf>
    <x:xf numFmtId="0" fontId="13" fillId="0" borderId="0" xfId="0" applyNumberFormat="1" applyFont="1" applyFill="1" applyBorder="1" applyAlignment="1">
      <x:alignment horizontal="center" vertical="center"/>
    </x:xf>
    <x:xf numFmtId="0" fontId="13" fillId="0" borderId="1" xfId="0" applyNumberFormat="1" applyFont="1" applyFill="1" applyBorder="1"/>
    <x:xf numFmtId="0" fontId="13" fillId="0" borderId="1" xfId="0" applyNumberFormat="1" applyFont="1" applyFill="1" applyBorder="1" applyAlignment="1">
      <x:alignment horizontal="center"/>
    </x:xf>
    <x:xf numFmtId="0" fontId="13" fillId="0" borderId="1" xfId="0" applyNumberFormat="1" applyFont="1" applyFill="1" applyBorder="1" applyAlignment="1">
      <x:alignment horizontal="center" vertical="center"/>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0" xfId="0" applyNumberFormat="1" applyFont="1" applyFill="1" applyBorder="1" applyAlignment="1">
      <x:alignment vertical="top" wrapText="1"/>
    </x:xf>
    <x:xf numFmtId="0" fontId="8" fillId="4" borderId="1" xfId="0" applyNumberFormat="1" applyFont="1" applyFill="1" applyBorder="1"/>
    <x:xf numFmtId="0" fontId="8" fillId="4" borderId="1" xfId="0" applyNumberFormat="1" applyFont="1" applyFill="1" applyBorder="1" applyAlignment="1">
      <x:alignment wrapText="1"/>
    </x:xf>
    <x:xf numFmtId="0" fontId="8" fillId="4" borderId="1" xfId="0" applyNumberFormat="1" applyFont="1" applyFill="1" applyBorder="1" applyAlignment="1">
      <x:alignment vertical="top"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center" wrapText="1"/>
    </x:xf>
    <x:xf numFmtId="0" fontId="5" fillId="7" borderId="0" xfId="0" applyNumberFormat="1" applyFont="1" applyFill="1" applyBorder="1" applyAlignment="1">
      <x:alignment horizontal="center" vertical="center" wrapText="1"/>
    </x:xf>
    <x:xf numFmtId="0" fontId="0" fillId="7" borderId="1" xfId="0" applyNumberFormat="1" applyFont="1" applyFill="1" applyBorder="1"/>
    <x:xf numFmtId="0" fontId="5" fillId="7" borderId="1" xfId="0" applyNumberFormat="1" applyFont="1" applyFill="1" applyBorder="1"/>
    <x:xf numFmtId="0" fontId="5" fillId="7" borderId="1" xfId="0" applyNumberFormat="1" applyFont="1" applyFill="1" applyBorder="1" applyAlignment="1">
      <x:alignment wrapText="1"/>
    </x:xf>
    <x:xf numFmtId="0" fontId="5" fillId="7" borderId="1" xfId="0" applyNumberFormat="1" applyFont="1" applyFill="1" applyBorder="1" applyAlignment="1">
      <x:alignment horizontal="center" wrapText="1"/>
    </x:xf>
    <x:xf numFmtId="0" fontId="5" fillId="7"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e488dcd80f24233" /><Relationship Type="http://schemas.openxmlformats.org/officeDocument/2006/relationships/theme" Target="/xl/theme/theme1.xml" Id="R9d4e9df4323f4506" /><Relationship Type="http://schemas.openxmlformats.org/officeDocument/2006/relationships/sharedStrings" Target="/xl/sharedStrings.xml" Id="R5f2384cd04aa48e8" /><Relationship Type="http://schemas.openxmlformats.org/officeDocument/2006/relationships/worksheet" Target="/xl/worksheets/sheet1.xml" Id="R6d12a4b949af4c65" /><Relationship Type="http://schemas.openxmlformats.org/officeDocument/2006/relationships/worksheet" Target="/xl/worksheets/sheet2.xml" Id="Rb21505687dd44e2f" /><Relationship Type="http://schemas.openxmlformats.org/officeDocument/2006/relationships/worksheet" Target="/xl/worksheets/sheet3.xml" Id="R34a82f30d93b4965" /><Relationship Type="http://schemas.openxmlformats.org/officeDocument/2006/relationships/worksheet" Target="/xl/worksheets/sheet4.xml" Id="R7f3ef5b0a22e4564" /></Relationships>
</file>

<file path=xl/drawings/_rels/drawing1.xml.rels>&#65279;<?xml version="1.0" encoding="utf-8"?><Relationships xmlns="http://schemas.openxmlformats.org/package/2006/relationships"><Relationship Type="http://schemas.openxmlformats.org/officeDocument/2006/relationships/chart" Target="/xl/drawings/charts/chart1.xml" Id="Rc9d8f1bab2d54cd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Farm Opportunity Scores</a:t>
            </a:r>
          </a:p>
        </c:rich>
      </c:tx>
      <c:overlay val="0"/>
    </c:title>
    <c:plotArea>
      <c:barChart>
        <c:barDir val="col"/>
        <c:varyColors val="0"/>
        <c:ser>
          <c:idx val="0"/>
          <c:order val="0"/>
          <c:tx>
            <c:v>Score</c:v>
          </c:tx>
          <c:cat>
            <c:strRef>
              <c:f>'COMPARE FARMS'!$I$22:$I$24</c:f>
              <c:strCache>
                <c:ptCount val="0"/>
              </c:strCache>
            </c:strRef>
          </c:cat>
          <c:val>
            <c:numRef>
              <c:f>'COMPARE FARMS'!$J$22:$J$24</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8</xdr:col>
      <xdr:colOff>0</xdr:colOff>
      <xdr:row>5</xdr:row>
      <xdr:rowOff>0</xdr:rowOff>
    </xdr:from>
    <xdr:to>
      <xdr:col>14</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9d8f1bab2d54cd5"/>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5906912d1bc54103" /></Relationships>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8" hidden="0" customWidth="1"/>
    <x:col min="2" max="2" width="34" hidden="0" customWidth="1"/>
    <x:col min="3" max="3" width="28" hidden="0" customWidth="1"/>
    <x:col min="4" max="4" width="34" hidden="0" customWidth="1"/>
    <x:col min="5" max="5" width="4" hidden="0" customWidth="1"/>
    <x:col min="6" max="6" width="16" hidden="0" customWidth="1"/>
    <x:col min="7" max="7" width="20" hidden="0" customWidth="1"/>
    <x:col min="8" max="8" width="32" hidden="0" customWidth="1"/>
  </x:cols>
  <x:sheetData>
    <x:row r="1" ht="28" customHeight="1">
      <x:c r="A1" s="5" t="str">
        <x:v>GEOGRAPHIC FARMING 2.0 — FARM ANALYZER</x:v>
      </x:c>
      <x:c r="B1" s="5"/>
      <x:c r="C1" s="5"/>
      <x:c r="D1" s="5"/>
      <x:c r="E1" s="5"/>
      <x:c r="F1" s="5"/>
      <x:c r="G1" s="5"/>
      <x:c r="H1" s="5"/>
    </x:row>
    <x:row r="2" ht="28" customHeight="1">
      <x:c r="A2" s="5"/>
      <x:c r="B2" s="5"/>
      <x:c r="C2" s="5"/>
      <x:c r="D2" s="5"/>
      <x:c r="E2" s="5"/>
      <x:c r="F2" s="5"/>
      <x:c r="G2" s="5"/>
      <x:c r="H2" s="5"/>
    </x:row>
    <x:row r="4">
      <x:c r="A4" s="12" t="str">
        <x:v>Use MLS + RPR + local knowledge to decide whether a neighborhood is worth farming before you spend time and money on it.</x:v>
      </x:c>
      <x:c r="B4" s="12"/>
      <x:c r="C4" s="12"/>
      <x:c r="D4" s="12"/>
      <x:c r="E4" s="12"/>
      <x:c r="F4" s="12"/>
      <x:c r="G4" s="12"/>
      <x:c r="H4" s="12"/>
    </x:row>
    <x:row r="6">
      <x:c r="A6" s="19" t="str">
        <x:v>STEP</x:v>
      </x:c>
      <x:c r="B6" s="19" t="str">
        <x:v>WHAT TO DO</x:v>
      </x:c>
      <x:c r="C6" s="19" t="str">
        <x:v>WHERE TO FIND IT</x:v>
      </x:c>
      <x:c r="D6" s="19" t="str">
        <x:v>WHY IT MATTERS</x:v>
      </x:c>
      <x:c r="F6" s="19" t="str">
        <x:v>SCORING PHILOSOPHY</x:v>
      </x:c>
      <x:c r="G6" s="19"/>
      <x:c r="H6" s="19"/>
    </x:row>
    <x:row r="7">
      <x:c r="A7" s="24" t="str">
        <x:v>1</x:v>
      </x:c>
      <x:c r="B7" s="24" t="str">
        <x:v>Choose 1–3 neighborhoods you are seriously considering.</x:v>
      </x:c>
      <x:c r="C7" s="24" t="str">
        <x:v>Your market knowledge / map</x:v>
      </x:c>
      <x:c r="D7" s="24" t="str">
        <x:v>Keeps the analysis focused.</x:v>
      </x:c>
      <x:c r="F7" s="30" t="str">
        <x:v>85–100</x:v>
      </x:c>
      <x:c r="G7" s="31" t="str">
        <x:v>EXCELLENT FARM</x:v>
      </x:c>
      <x:c r="H7" s="24" t="str">
        <x:v>Strong opportunity. Pursue aggressively.</x:v>
      </x:c>
    </x:row>
    <x:row r="8">
      <x:c r="A8" s="24" t="str">
        <x:v>2</x:v>
      </x:c>
      <x:c r="B8" s="24" t="str">
        <x:v>Pull sales, pricing, DOM and listing-agent activity.</x:v>
      </x:c>
      <x:c r="C8" s="24" t="str">
        <x:v>MLS</x:v>
      </x:c>
      <x:c r="D8" s="24" t="str">
        <x:v>Measures turnover, value and competition.</x:v>
      </x:c>
      <x:c r="F8" s="30" t="str">
        <x:v>70–84</x:v>
      </x:c>
      <x:c r="G8" s="31" t="str">
        <x:v>GOOD FARM</x:v>
      </x:c>
      <x:c r="H8" s="24" t="str">
        <x:v>Viable. Review weak spots before committing.</x:v>
      </x:c>
    </x:row>
    <x:row r="9">
      <x:c r="A9" s="24" t="str">
        <x:v>3</x:v>
      </x:c>
      <x:c r="B9" s="24" t="str">
        <x:v>Pull ownership and property characteristics.</x:v>
      </x:c>
      <x:c r="C9" s="24" t="str">
        <x:v>RPR / public property records</x:v>
      </x:c>
      <x:c r="D9" s="24" t="str">
        <x:v>Helps identify long-term ownership and owner occupancy.</x:v>
      </x:c>
      <x:c r="F9" s="30" t="str">
        <x:v>55–69</x:v>
      </x:c>
      <x:c r="G9" s="31" t="str">
        <x:v>PROCEED CAREFULLY</x:v>
      </x:c>
      <x:c r="H9" s="24" t="str">
        <x:v>Opportunity exists, but meaningful limitations are present.</x:v>
      </x:c>
    </x:row>
    <x:row r="10">
      <x:c r="A10" s="24" t="str">
        <x:v>4</x:v>
      </x:c>
      <x:c r="B10" s="24" t="str">
        <x:v>Enter the numbers on FARM ANALYZER.</x:v>
      </x:c>
      <x:c r="C10" s="24" t="str">
        <x:v>This workbook</x:v>
      </x:c>
      <x:c r="D10" s="24" t="str">
        <x:v>Calculates opportunity, cost and score.</x:v>
      </x:c>
      <x:c r="F10" s="30" t="str">
        <x:v>Below 55</x:v>
      </x:c>
      <x:c r="G10" s="31" t="str">
        <x:v>LOOK ELSEWHERE</x:v>
      </x:c>
      <x:c r="H10" s="24" t="str">
        <x:v>Probably not the best use of your resources.</x:v>
      </x:c>
    </x:row>
    <x:row r="11">
      <x:c r="A11" s="24" t="str">
        <x:v>5</x:v>
      </x:c>
      <x:c r="B11" s="24" t="str">
        <x:v>Compare up to 3 farms side-by-side.</x:v>
      </x:c>
      <x:c r="C11" s="24" t="str">
        <x:v>COMPARE FARMS</x:v>
      </x:c>
      <x:c r="D11" s="24" t="str">
        <x:v>Forces a business decision instead of an emotional one.</x:v>
      </x:c>
    </x:row>
    <x:row r="12">
      <x:c r="A12" s="24" t="str">
        <x:v>6</x:v>
      </x:c>
      <x:c r="B12" s="24" t="str">
        <x:v>Copy the generated prompt into ChatGPT.</x:v>
      </x:c>
      <x:c r="C12" s="24" t="str">
        <x:v>AI ANALYSIS</x:v>
      </x:c>
      <x:c r="D12" s="24" t="str">
        <x:v>Turns the numbers into strategy, risks and next actions.</x:v>
      </x:c>
      <x:c r="F12" s="35" t="str">
        <x:v>IMPORTANT</x:v>
      </x:c>
      <x:c r="G12" s="35"/>
      <x:c r="H12" s="35"/>
    </x:row>
    <x:row r="13">
      <x:c r="F13" s="40" t="str">
        <x:v>The score is a decision-support tool, not gospel. Market economics vary. Use the score to compare farms, then apply local judgment. AI should analyze verified data, not invent it.</x:v>
      </x:c>
      <x:c r="G13" s="40"/>
      <x:c r="H13" s="40"/>
    </x:row>
    <x:row r="14">
      <x:c r="F14" s="40"/>
      <x:c r="G14" s="40"/>
      <x:c r="H14" s="40"/>
    </x:row>
    <x:row r="15">
      <x:c r="A15" s="35" t="str">
        <x:v>DATA FIELD GUIDE</x:v>
      </x:c>
      <x:c r="B15" s="35"/>
      <x:c r="C15" s="35"/>
      <x:c r="D15" s="35"/>
      <x:c r="F15" s="40"/>
      <x:c r="G15" s="40"/>
      <x:c r="H15" s="40"/>
    </x:row>
    <x:row r="16">
      <x:c r="A16" s="19" t="str">
        <x:v>Input</x:v>
      </x:c>
      <x:c r="B16" s="19" t="str">
        <x:v>Recommended source</x:v>
      </x:c>
      <x:c r="C16" s="19" t="str">
        <x:v>Quick definition</x:v>
      </x:c>
      <x:c r="D16" s="19" t="str">
        <x:v>Tip</x:v>
      </x:c>
      <x:c r="F16" s="40"/>
      <x:c r="G16" s="40"/>
      <x:c r="H16" s="40"/>
    </x:row>
    <x:row r="17">
      <x:c r="A17" s="24" t="str">
        <x:v>Total homes</x:v>
      </x:c>
      <x:c r="B17" s="24" t="str">
        <x:v>RPR / map / MLS</x:v>
      </x:c>
      <x:c r="C17" s="24" t="str">
        <x:v>Number of households/properties in the farm</x:v>
      </x:c>
      <x:c r="D17" s="24" t="str">
        <x:v>Use a defined boundary.</x:v>
      </x:c>
    </x:row>
    <x:row r="18">
      <x:c r="A18" s="24" t="str">
        <x:v>Homes sold — last 12 months</x:v>
      </x:c>
      <x:c r="B18" s="24" t="str">
        <x:v>MLS</x:v>
      </x:c>
      <x:c r="C18" s="24" t="str">
        <x:v>Closed sales in the farm</x:v>
      </x:c>
      <x:c r="D18" s="24" t="str">
        <x:v>Use the same property types you plan to target.</x:v>
      </x:c>
      <x:c r="F18" s="35" t="str">
        <x:v>DEFAULT SCORE WEIGHTS</x:v>
      </x:c>
      <x:c r="G18" s="35"/>
      <x:c r="H18" s="35"/>
    </x:row>
    <x:row r="19">
      <x:c r="A19" s="24" t="str">
        <x:v>Homes sold — prior 12 months</x:v>
      </x:c>
      <x:c r="B19" s="24" t="str">
        <x:v>MLS</x:v>
      </x:c>
      <x:c r="C19" s="24" t="str">
        <x:v>Closed sales in the previous 12-month period</x:v>
      </x:c>
      <x:c r="D19" s="24" t="str">
        <x:v>Helps spot whether turnover is rising or falling.</x:v>
      </x:c>
      <x:c r="F19" s="31" t="str">
        <x:v>Turnover</x:v>
      </x:c>
      <x:c r="G19" s="30" t="str">
        <x:v>15</x:v>
      </x:c>
      <x:c r="H19" s="24" t="str">
        <x:v>Higher turnover = more annual opportunities</x:v>
      </x:c>
    </x:row>
    <x:row r="20">
      <x:c r="A20" s="24" t="str">
        <x:v>Average sale price</x:v>
      </x:c>
      <x:c r="B20" s="24" t="str">
        <x:v>MLS</x:v>
      </x:c>
      <x:c r="C20" s="24" t="str">
        <x:v>Average closed price, last 12 months</x:v>
      </x:c>
      <x:c r="D20" s="24" t="str">
        <x:v>Median can be used instead if your market is skewed.</x:v>
      </x:c>
      <x:c r="F20" s="31" t="str">
        <x:v>Average sale price</x:v>
      </x:c>
      <x:c r="G20" s="30" t="str">
        <x:v>10</x:v>
      </x:c>
      <x:c r="H20" s="24" t="str">
        <x:v>Higher values improve economics</x:v>
      </x:c>
    </x:row>
    <x:row r="21">
      <x:c r="A21" s="24" t="str">
        <x:v>Top agent market share</x:v>
      </x:c>
      <x:c r="B21" s="24" t="str">
        <x:v>MLS</x:v>
      </x:c>
      <x:c r="C21" s="24" t="str">
        <x:v>Share of listings/sales controlled by the #1 listing agent</x:v>
      </x:c>
      <x:c r="D21" s="24" t="str">
        <x:v>Higher = tougher entry.</x:v>
      </x:c>
      <x:c r="F21" s="31" t="str">
        <x:v>Annual commission pool</x:v>
      </x:c>
      <x:c r="G21" s="30" t="str">
        <x:v>15</x:v>
      </x:c>
      <x:c r="H21" s="24" t="str">
        <x:v>Total gross opportunity in the farm</x:v>
      </x:c>
    </x:row>
    <x:row r="22">
      <x:c r="A22" s="24" t="str">
        <x:v>Top 3 combined share</x:v>
      </x:c>
      <x:c r="B22" s="24" t="str">
        <x:v>MLS</x:v>
      </x:c>
      <x:c r="C22" s="24" t="str">
        <x:v>Combined share of top 3 listing agents</x:v>
      </x:c>
      <x:c r="D22" s="24" t="str">
        <x:v>Shows concentration even without one dominant agent.</x:v>
      </x:c>
      <x:c r="F22" s="31" t="str">
        <x:v>Top 3 competition</x:v>
      </x:c>
      <x:c r="G22" s="30" t="str">
        <x:v>15</x:v>
      </x:c>
      <x:c r="H22" s="24" t="str">
        <x:v>Lower concentration = easier entry</x:v>
      </x:c>
    </x:row>
    <x:row r="23">
      <x:c r="A23" s="24" t="str">
        <x:v>Avg ownership length</x:v>
      </x:c>
      <x:c r="B23" s="24" t="str">
        <x:v>RPR / public records</x:v>
      </x:c>
      <x:c r="C23" s="24" t="str">
        <x:v>Approximate years current owners have owned</x:v>
      </x:c>
      <x:c r="D23" s="24" t="str">
        <x:v>Longer tenure can create future seller opportunity.</x:v>
      </x:c>
      <x:c r="F23" s="31" t="str">
        <x:v>Dominant agent</x:v>
      </x:c>
      <x:c r="G23" s="30" t="str">
        <x:v>10</x:v>
      </x:c>
      <x:c r="H23" s="24" t="str">
        <x:v>Lower #1 agent share scores higher</x:v>
      </x:c>
    </x:row>
    <x:row r="24">
      <x:c r="A24" s="24" t="str">
        <x:v>Owner occupancy</x:v>
      </x:c>
      <x:c r="B24" s="24" t="str">
        <x:v>RPR / public records</x:v>
      </x:c>
      <x:c r="C24" s="24" t="str">
        <x:v>Percent owner-occupied</x:v>
      </x:c>
      <x:c r="D24" s="24" t="str">
        <x:v>Higher often supports homeowner-focused farming.</x:v>
      </x:c>
      <x:c r="F24" s="31" t="str">
        <x:v>Ownership length</x:v>
      </x:c>
      <x:c r="G24" s="30" t="str">
        <x:v>10</x:v>
      </x:c>
      <x:c r="H24" s="24" t="str">
        <x:v>Long tenure can support future seller opportunity</x:v>
      </x:c>
    </x:row>
    <x:row r="25">
      <x:c r="A25" s="24" t="str">
        <x:v>Property consistency</x:v>
      </x:c>
      <x:c r="B25" s="24" t="str">
        <x:v>Local knowledge / RPR</x:v>
      </x:c>
      <x:c r="C25" s="24" t="str">
        <x:v>How similar the homes and homeowner needs are</x:v>
      </x:c>
      <x:c r="D25" s="24" t="str">
        <x:v>Rate 1–5.</x:v>
      </x:c>
      <x:c r="F25" s="31" t="str">
        <x:v>Owner occupancy</x:v>
      </x:c>
      <x:c r="G25" s="30" t="str">
        <x:v>5</x:v>
      </x:c>
      <x:c r="H25" s="24" t="str">
        <x:v>Higher owner occupancy scores higher</x:v>
      </x:c>
    </x:row>
    <x:row r="26">
      <x:c r="A26" s="24" t="str">
        <x:v>Personal connection</x:v>
      </x:c>
      <x:c r="B26" s="24" t="str">
        <x:v>You</x:v>
      </x:c>
      <x:c r="C26" s="24" t="str">
        <x:v>How realistic it is for you to show up consistently</x:v>
      </x:c>
      <x:c r="D26" s="24" t="str">
        <x:v>Rate 1–5.</x:v>
      </x:c>
      <x:c r="F26" s="31" t="str">
        <x:v>Property consistency</x:v>
      </x:c>
      <x:c r="G26" s="30" t="str">
        <x:v>5</x:v>
      </x:c>
      <x:c r="H26" s="24" t="str">
        <x:v>Your 1–5 local rating</x:v>
      </x:c>
    </x:row>
    <x:row r="27">
      <x:c r="F27" s="31" t="str">
        <x:v>Farm size</x:v>
      </x:c>
      <x:c r="G27" s="30" t="str">
        <x:v>5</x:v>
      </x:c>
      <x:c r="H27" s="24" t="str">
        <x:v>Rewards manageable scale</x:v>
      </x:c>
    </x:row>
    <x:row r="28">
      <x:c r="F28" s="31" t="str">
        <x:v>Personal connection</x:v>
      </x:c>
      <x:c r="G28" s="30" t="str">
        <x:v>10</x:v>
      </x:c>
      <x:c r="H28" s="24" t="str">
        <x:v>Your 1–5 rating × 2</x:v>
      </x:c>
    </x:row>
  </x:sheetData>
  <x:mergeCells>
    <x:mergeCell ref="A1:H2"/>
    <x:mergeCell ref="A4:H4"/>
    <x:mergeCell ref="F6:H6"/>
    <x:mergeCell ref="F12:H12"/>
    <x:mergeCell ref="F13:H16"/>
    <x:mergeCell ref="A15:D15"/>
    <x:mergeCell ref="F18:H18"/>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4" hidden="0" customWidth="1"/>
    <x:col min="2" max="2" width="18" hidden="0" customWidth="1"/>
    <x:col min="3" max="3" width="3" hidden="0" customWidth="1"/>
    <x:col min="4" max="4" width="31" hidden="0" customWidth="1"/>
    <x:col min="5" max="5" width="16" hidden="0" customWidth="1"/>
    <x:col min="6" max="6" width="38" hidden="0" customWidth="1"/>
  </x:cols>
  <x:sheetData>
    <x:row r="1" ht="28" customHeight="1">
      <x:c r="A1" s="5" t="str">
        <x:v>FARM ANALYZER</x:v>
      </x:c>
      <x:c r="B1" s="5"/>
      <x:c r="C1" s="5"/>
      <x:c r="D1" s="5"/>
      <x:c r="E1" s="5"/>
      <x:c r="F1" s="5"/>
    </x:row>
    <x:row r="2" ht="28" customHeight="1">
      <x:c r="A2" s="5"/>
      <x:c r="B2" s="5"/>
      <x:c r="C2" s="5"/>
      <x:c r="D2" s="5"/>
      <x:c r="E2" s="5"/>
      <x:c r="F2" s="5"/>
    </x:row>
    <x:row r="4">
      <x:c r="A4" s="44" t="str">
        <x:v>Enter verified data in the white cells. Calculated fields and the 100-point score update automatically.</x:v>
      </x:c>
      <x:c r="B4" s="44"/>
      <x:c r="C4" s="44"/>
      <x:c r="D4" s="44"/>
      <x:c r="E4" s="44"/>
      <x:c r="F4" s="44"/>
    </x:row>
    <x:row r="6">
      <x:c r="A6" s="19" t="str">
        <x:v>FARM INPUTS</x:v>
      </x:c>
      <x:c r="B6" s="19" t="str">
        <x:v>VALUE</x:v>
      </x:c>
      <x:c r="D6" s="19" t="str">
        <x:v>CALCULATED METRICS</x:v>
      </x:c>
      <x:c r="E6" s="19" t="str">
        <x:v>VALUE</x:v>
      </x:c>
      <x:c r="F6" s="19" t="str">
        <x:v>WHAT IT MEANS</x:v>
      </x:c>
    </x:row>
    <x:row r="7">
      <x:c r="A7" s="47" t="str">
        <x:v>Farm name</x:v>
      </x:c>
      <x:c r="B7" s="51" t="str"/>
      <x:c r="D7" s="47" t="str">
        <x:v>Turnover rate</x:v>
      </x:c>
      <x:c r="E7" s="66" t="n">
        <x:f>IFERROR(B10/B9,0)</x:f>
        <x:v>0.045</x:v>
      </x:c>
      <x:c r="F7" s="24" t="str">
        <x:v>Last 12 months sales ÷ total homes</x:v>
      </x:c>
    </x:row>
    <x:row r="8">
      <x:c r="A8" s="47" t="str">
        <x:v>City / market</x:v>
      </x:c>
      <x:c r="B8" s="51" t="str"/>
      <x:c r="D8" s="47" t="str">
        <x:v>Turnover trend</x:v>
      </x:c>
      <x:c r="E8" s="66" t="n">
        <x:f>IFERROR((B10/B9)-(B11/B9),0)</x:f>
        <x:v>0.0049999999999999975</x:v>
      </x:c>
      <x:c r="F8" s="24" t="str">
        <x:v>Current 12-month turnover minus prior 12-month turnover</x:v>
      </x:c>
    </x:row>
    <x:row r="9">
      <x:c r="A9" s="47" t="str">
        <x:v>Total homes</x:v>
      </x:c>
      <x:c r="B9" s="51" t="n">
        <x:v>400</x:v>
      </x:c>
      <x:c r="D9" s="47" t="str">
        <x:v>Annual sales volume</x:v>
      </x:c>
      <x:c r="E9" s="68" t="n">
        <x:f>B10*B12</x:f>
        <x:v>9450000</x:v>
      </x:c>
      <x:c r="F9" s="24" t="str">
        <x:v>Sales × average sale price</x:v>
      </x:c>
    </x:row>
    <x:row r="10">
      <x:c r="A10" s="47" t="str">
        <x:v>Homes sold — last 12 months</x:v>
      </x:c>
      <x:c r="B10" s="51" t="n">
        <x:v>18</x:v>
      </x:c>
      <x:c r="D10" s="47" t="str">
        <x:v>Estimated annual commission pool</x:v>
      </x:c>
      <x:c r="E10" s="68" t="n">
        <x:f>E9*B14</x:f>
        <x:v>236250</x:v>
      </x:c>
      <x:c r="F10" s="24" t="str">
        <x:v>Annual sales volume × commission %</x:v>
      </x:c>
    </x:row>
    <x:row r="11">
      <x:c r="A11" s="47" t="str">
        <x:v>Homes sold — prior 12 months</x:v>
      </x:c>
      <x:c r="B11" s="51" t="n">
        <x:v>16</x:v>
      </x:c>
      <x:c r="D11" s="47" t="str">
        <x:v>Commission opportunity per household</x:v>
      </x:c>
      <x:c r="E11" s="68" t="n">
        <x:f>IFERROR(E10/B9,0)</x:f>
        <x:v>590.625</x:v>
      </x:c>
      <x:c r="F11" s="24" t="str">
        <x:v>Commission pool ÷ total homes</x:v>
      </x:c>
    </x:row>
    <x:row r="12">
      <x:c r="A12" s="47" t="str">
        <x:v>Average sale price</x:v>
      </x:c>
      <x:c r="B12" s="56" t="n">
        <x:v>525000</x:v>
      </x:c>
      <x:c r="D12" s="47" t="str">
        <x:v>Marketing cost per household</x:v>
      </x:c>
      <x:c r="E12" s="68" t="n">
        <x:f>IFERROR(B22/B9,0)</x:f>
        <x:v>20</x:v>
      </x:c>
      <x:c r="F12" s="24" t="str">
        <x:v>Annual farming budget ÷ total homes</x:v>
      </x:c>
    </x:row>
    <x:row r="13">
      <x:c r="A13" s="47" t="str">
        <x:v>Average DOM</x:v>
      </x:c>
      <x:c r="B13" s="51" t="n">
        <x:v>18</x:v>
      </x:c>
      <x:c r="D13" s="47" t="str">
        <x:v>Commission pool / marketing budget</x:v>
      </x:c>
      <x:c r="E13" s="70" t="n">
        <x:f>IFERROR(E10/B22,0)</x:f>
        <x:v>29.53125</x:v>
      </x:c>
      <x:c r="F13" s="24" t="str">
        <x:v>Potential commission pool divided by annual budget</x:v>
      </x:c>
    </x:row>
    <x:row r="14">
      <x:c r="A14" s="47" t="str">
        <x:v>Estimated commission %</x:v>
      </x:c>
      <x:c r="B14" s="58" t="n">
        <x:v>0.025</x:v>
      </x:c>
    </x:row>
    <x:row r="15">
      <x:c r="A15" s="47" t="str">
        <x:v>Average ownership length (years)</x:v>
      </x:c>
      <x:c r="B15" s="51" t="n">
        <x:v>14</x:v>
      </x:c>
      <x:c r="D15" s="19" t="str">
        <x:v>SCORING CATEGORY</x:v>
      </x:c>
      <x:c r="E15" s="19" t="str">
        <x:v>POINTS</x:v>
      </x:c>
      <x:c r="F15" s="19" t="str">
        <x:v>MAX</x:v>
      </x:c>
    </x:row>
    <x:row r="16">
      <x:c r="A16" s="47" t="str">
        <x:v>Owner occupancy %</x:v>
      </x:c>
      <x:c r="B16" s="58" t="n">
        <x:v>0.91</x:v>
      </x:c>
      <x:c r="D16" s="47" t="str">
        <x:v>Annual turnover</x:v>
      </x:c>
      <x:c r="E16" s="63" t="n">
        <x:f>IF(E7&gt;=0.06,15,IF(E7&gt;=0.05,13,IF(E7&gt;=0.04,11,IF(E7&gt;=0.03,8,IF(E7&gt;=0.02,5,2)))))</x:f>
        <x:v>11</x:v>
      </x:c>
      <x:c r="F16" s="63" t="n">
        <x:v>15</x:v>
      </x:c>
    </x:row>
    <x:row r="17">
      <x:c r="A17" s="47" t="str">
        <x:v>Top listing agent market share %</x:v>
      </x:c>
      <x:c r="B17" s="58" t="n">
        <x:v>0.11</x:v>
      </x:c>
      <x:c r="D17" s="47" t="str">
        <x:v>Average sales price</x:v>
      </x:c>
      <x:c r="E17" s="63" t="n">
        <x:f>IF(B12&gt;=800000,10,IF(B12&gt;=600000,9,IF(B12&gt;=450000,8,IF(B12&gt;=350000,6,IF(B12&gt;=250000,4,2)))))</x:f>
        <x:v>8</x:v>
      </x:c>
      <x:c r="F17" s="63" t="n">
        <x:v>10</x:v>
      </x:c>
    </x:row>
    <x:row r="18">
      <x:c r="A18" s="47" t="str">
        <x:v>Top 3 agents combined market share %</x:v>
      </x:c>
      <x:c r="B18" s="58" t="n">
        <x:v>0.27</x:v>
      </x:c>
      <x:c r="D18" s="47" t="str">
        <x:v>Annual GCI opportunity</x:v>
      </x:c>
      <x:c r="E18" s="63" t="n">
        <x:f>IF(E10&gt;=300000,15,IF(E10&gt;=225000,13,IF(E10&gt;=150000,10,IF(E10&gt;=100000,7,IF(E10&gt;=60000,4,2)))))</x:f>
        <x:v>13</x:v>
      </x:c>
      <x:c r="F18" s="63" t="n">
        <x:v>15</x:v>
      </x:c>
    </x:row>
    <x:row r="19">
      <x:c r="A19" s="47" t="str">
        <x:v>Property consistency (1–5)</x:v>
      </x:c>
      <x:c r="B19" s="51" t="n">
        <x:v>4</x:v>
      </x:c>
      <x:c r="D19" s="47" t="str">
        <x:v>Competition — top 3 share</x:v>
      </x:c>
      <x:c r="E19" s="63" t="n">
        <x:f>IF(B18&lt;=0.25,15,IF(B18&lt;=0.40,12,IF(B18&lt;=0.55,9,IF(B18&lt;=0.70,5,2))))</x:f>
        <x:v>12</x:v>
      </x:c>
      <x:c r="F19" s="63" t="n">
        <x:v>15</x:v>
      </x:c>
    </x:row>
    <x:row r="20">
      <x:c r="A20" s="47" t="str">
        <x:v>Personal connection / proximity (1–5)</x:v>
      </x:c>
      <x:c r="B20" s="51" t="n">
        <x:v>4</x:v>
      </x:c>
      <x:c r="D20" s="47" t="str">
        <x:v>Dominant agent presence</x:v>
      </x:c>
      <x:c r="E20" s="63" t="n">
        <x:f>IF(B17&lt;=0.10,10,IF(B17&lt;=0.20,8,IF(B17&lt;=0.30,6,IF(B17&lt;=0.40,3,1))))</x:f>
        <x:v>8</x:v>
      </x:c>
      <x:c r="F20" s="63" t="n">
        <x:v>10</x:v>
      </x:c>
    </x:row>
    <x:row r="21">
      <x:c r="A21" s="47" t="str">
        <x:v>Existing contacts in farm</x:v>
      </x:c>
      <x:c r="B21" s="51" t="n">
        <x:v>14</x:v>
      </x:c>
      <x:c r="D21" s="47" t="str">
        <x:v>Ownership length</x:v>
      </x:c>
      <x:c r="E21" s="63" t="n">
        <x:f>IF(B15&gt;=15,10,IF(B15&gt;=12,9,IF(B15&gt;=10,8,IF(B15&gt;=7,6,IF(B15&gt;=5,4,2)))))</x:f>
        <x:v>9</x:v>
      </x:c>
      <x:c r="F21" s="63" t="n">
        <x:v>10</x:v>
      </x:c>
    </x:row>
    <x:row r="22">
      <x:c r="A22" s="47" t="str">
        <x:v>Annual farming budget</x:v>
      </x:c>
      <x:c r="B22" s="60" t="n">
        <x:v>8000</x:v>
      </x:c>
      <x:c r="D22" s="47" t="str">
        <x:v>Owner occupancy</x:v>
      </x:c>
      <x:c r="E22" s="63" t="n">
        <x:f>IF(B16&gt;=0.90,5,IF(B16&gt;=0.80,4,IF(B16&gt;=0.70,3,IF(B16&gt;=0.60,2,1))))</x:f>
        <x:v>5</x:v>
      </x:c>
      <x:c r="F22" s="63" t="n">
        <x:v>5</x:v>
      </x:c>
    </x:row>
    <x:row r="23">
      <x:c r="D23" s="47" t="str">
        <x:v>Property consistency</x:v>
      </x:c>
      <x:c r="E23" s="63" t="n">
        <x:f>B19</x:f>
        <x:v>4</x:v>
      </x:c>
      <x:c r="F23" s="63" t="n">
        <x:v>5</x:v>
      </x:c>
    </x:row>
    <x:row r="24">
      <x:c r="D24" s="47" t="str">
        <x:v>Farm size</x:v>
      </x:c>
      <x:c r="E24" s="63" t="n">
        <x:f>IF(AND(B9&gt;=250,B9&lt;=600),5,IF(OR(AND(B9&gt;=150,B9&lt;250),AND(B9&gt;600,B9&lt;=800)),4,IF(OR(AND(B9&gt;=100,B9&lt;150),AND(B9&gt;800,B9&lt;=1000)),3,2)))</x:f>
        <x:v>5</x:v>
      </x:c>
      <x:c r="F24" s="63" t="n">
        <x:v>5</x:v>
      </x:c>
    </x:row>
    <x:row r="25">
      <x:c r="A25" s="35" t="str">
        <x:v>FARM OPPORTUNITY SCORE</x:v>
      </x:c>
      <x:c r="B25" s="35"/>
      <x:c r="D25" s="47" t="str">
        <x:v>Personal connection / proximity</x:v>
      </x:c>
      <x:c r="E25" s="63" t="n">
        <x:f>B20*2</x:f>
        <x:v>8</x:v>
      </x:c>
      <x:c r="F25" s="63" t="n">
        <x:v>10</x:v>
      </x:c>
    </x:row>
    <x:row r="26">
      <x:c r="A26" s="74" t="n">
        <x:f>SUM(E16:E25)</x:f>
        <x:v>83</x:v>
      </x:c>
      <x:c r="B26" s="74"/>
    </x:row>
    <x:row r="27">
      <x:c r="A27" s="74"/>
      <x:c r="B27" s="74"/>
    </x:row>
    <x:row r="28">
      <x:c r="A28" s="74"/>
      <x:c r="B28" s="74"/>
    </x:row>
    <x:row r="29">
      <x:c r="A29" s="35" t="str">
        <x:v>CLASSIFICATION</x:v>
      </x:c>
      <x:c r="B29" s="35"/>
    </x:row>
    <x:row r="30">
      <x:c r="A30" s="80" t="str">
        <x:f>IF(A26&gt;=85,"EXCELLENT FARM",IF(A26&gt;=70,"GOOD FARM",IF(A26&gt;=55,"PROCEED CAREFULLY","LOOK ELSEWHERE")))</x:f>
        <x:v>GOOD FARM</x:v>
      </x:c>
      <x:c r="B30" s="80"/>
    </x:row>
    <x:row r="31">
      <x:c r="A31" s="80"/>
      <x:c r="B31" s="80"/>
    </x:row>
    <x:row r="33">
      <x:c r="A33" s="35" t="str">
        <x:v>INTERPRETATION</x:v>
      </x:c>
      <x:c r="B33" s="35"/>
      <x:c r="C33" s="35"/>
      <x:c r="D33" s="35"/>
      <x:c r="E33" s="35"/>
      <x:c r="F33" s="35"/>
    </x:row>
    <x:row r="34">
      <x:c r="A34" s="39" t="str">
        <x:f>IF(A26&gt;=85,"Strong opportunity. Pursue aggressively.",IF(A26&gt;=70,"Viable farm. Review the weaker categories before committing.",IF(A26&gt;=55,"Opportunity exists, but there are meaningful limitations. Compare against other farms.","Probably not the best use of your time and marketing dollars.")))</x:f>
        <x:v>Viable farm. Review the weaker categories before committing.</x:v>
      </x:c>
      <x:c r="B34" s="39"/>
      <x:c r="C34" s="39"/>
      <x:c r="D34" s="39"/>
      <x:c r="E34" s="39"/>
      <x:c r="F34" s="39"/>
    </x:row>
    <x:row r="35">
      <x:c r="A35" s="39"/>
      <x:c r="B35" s="39"/>
      <x:c r="C35" s="39"/>
      <x:c r="D35" s="39"/>
      <x:c r="E35" s="39"/>
      <x:c r="F35" s="39"/>
    </x:row>
    <x:row r="36">
      <x:c r="A36" s="39"/>
      <x:c r="B36" s="39"/>
      <x:c r="C36" s="39"/>
      <x:c r="D36" s="39"/>
      <x:c r="E36" s="39"/>
      <x:c r="F36" s="39"/>
    </x:row>
  </x:sheetData>
  <x:mergeCells>
    <x:mergeCell ref="A1:F2"/>
    <x:mergeCell ref="A4:F4"/>
    <x:mergeCell ref="A25:B25"/>
    <x:mergeCell ref="A26:B28"/>
    <x:mergeCell ref="A29:B29"/>
    <x:mergeCell ref="A30:B31"/>
    <x:mergeCell ref="A33:F33"/>
    <x:mergeCell ref="A34:F36"/>
  </x:mergeCells>
  <x:conditionalFormatting sqref="A26:B28">
    <x:cfRule type="colorScale" priority="1">
      <x:colorScale>
        <x:cfvo type="min"/>
        <x:cfvo type="percentile" val="50"/>
        <x:cfvo type="max"/>
        <x:color rgb="FFF4CCCC"/>
        <x:color rgb="FFFFF2CC"/>
        <x:color rgb="FFD9EAD3"/>
      </x:colorScale>
    </x:cfRule>
  </x:conditionalFormatting>
  <x:conditionalFormatting sqref="E16:E25">
    <x:cfRule type="dataBar" priority="2">
      <x:dataBar>
        <x:cfvo type="min"/>
        <x:cfvo type="max"/>
        <x:color rgb="FFC00000"/>
      </x:dataBar>
      <x:extLst>
        <x:ext xmlns:x14="http://schemas.microsoft.com/office/spreadsheetml/2009/9/main" uri="{B025F937-C7B1-47D3-B67F-A62EFF666E3E}">
          <x14:id>{93F5E352-4E43-052E-786D-BD10E338A220}</x14:id>
        </x:ext>
      </x:extLst>
    </x:cfRule>
  </x:conditionalFormatting>
  <x:dataValidations count="1">
    <x:dataValidation type="list" sqref="B19:B20">
      <x:formula1>"1,2,3,4,5"</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2" id="{93F5E352-4E43-052E-786D-BD10E338A220}">
            <x14:dataBar gradient="1">
              <x14:cfvo type="min"/>
              <x14:cfvo type="max"/>
              <x14:fillColor rgb="FFC00000"/>
            </x14:dataBar>
          </x14:cfRule>
          <xm:sqref>E16:E25</xm:sqref>
        </x14:conditionalFormatting>
      </x14:conditionalFormattings>
    </x:ext>
  </x:extLst>
</x:worksheet>
</file>

<file path=xl/worksheets/sheet3.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34" hidden="0" customWidth="1"/>
    <x:col min="2" max="2" width="18" hidden="0" customWidth="1"/>
    <x:col min="3" max="3" width="16" hidden="0" customWidth="1"/>
    <x:col min="4" max="4" width="18" hidden="0" customWidth="1"/>
    <x:col min="5" max="5" width="16" hidden="0" customWidth="1"/>
    <x:col min="6" max="6" width="18" hidden="0" customWidth="1"/>
    <x:col min="7" max="7" width="16" hidden="0" customWidth="1"/>
  </x:cols>
  <x:sheetData>
    <x:row r="1">
      <x:c r="A1" s="5" t="str">
        <x:v>COMPARE UP TO 3 FARMS</x:v>
      </x:c>
      <x:c r="B1" s="5"/>
      <x:c r="C1" s="5"/>
      <x:c r="D1" s="5"/>
      <x:c r="E1" s="5"/>
      <x:c r="F1" s="5"/>
      <x:c r="G1" s="5"/>
    </x:row>
    <x:row r="2">
      <x:c r="A2" s="5"/>
      <x:c r="B2" s="5"/>
      <x:c r="C2" s="5"/>
      <x:c r="D2" s="5"/>
      <x:c r="E2" s="5"/>
      <x:c r="F2" s="5"/>
      <x:c r="G2" s="5"/>
    </x:row>
    <x:row r="4">
      <x:c r="A4" s="44" t="str">
        <x:v>Enter the same core data for each farm. The workbook calculates a comparable 100-point opportunity score.</x:v>
      </x:c>
      <x:c r="B4" s="44"/>
      <x:c r="C4" s="44"/>
      <x:c r="D4" s="44"/>
      <x:c r="E4" s="44"/>
      <x:c r="F4" s="44"/>
      <x:c r="G4" s="44"/>
    </x:row>
    <x:row r="6">
      <x:c r="A6" s="19" t="str">
        <x:v>INPUT</x:v>
      </x:c>
      <x:c r="B6" s="19" t="str">
        <x:v>FARM A</x:v>
      </x:c>
      <x:c r="C6" s="19" t="str">
        <x:v>SOURCE</x:v>
      </x:c>
      <x:c r="D6" s="19" t="str">
        <x:v>FARM B</x:v>
      </x:c>
      <x:c r="E6" s="19" t="str">
        <x:v>SOURCE</x:v>
      </x:c>
      <x:c r="F6" s="19" t="str">
        <x:v>FARM C</x:v>
      </x:c>
      <x:c r="G6" s="19" t="str">
        <x:v>SOURCE</x:v>
      </x:c>
    </x:row>
    <x:row r="7">
      <x:c r="A7" s="47" t="str">
        <x:v>Farm name</x:v>
      </x:c>
      <x:c r="B7" s="51" t="str">
        <x:v>Cedar Grove</x:v>
      </x:c>
      <x:c r="C7" s="84" t="str">
        <x:v>Your label</x:v>
      </x:c>
      <x:c r="D7" s="51" t="str">
        <x:v>Southwood</x:v>
      </x:c>
      <x:c r="E7" s="84" t="str">
        <x:v>Your label</x:v>
      </x:c>
      <x:c r="F7" s="51" t="str">
        <x:v>Oak Hills</x:v>
      </x:c>
      <x:c r="G7" s="84" t="str">
        <x:v>Your label</x:v>
      </x:c>
    </x:row>
    <x:row r="8">
      <x:c r="A8" s="47" t="str">
        <x:v>Total homes</x:v>
      </x:c>
      <x:c r="B8" s="51" t="n">
        <x:v>400</x:v>
      </x:c>
      <x:c r="C8" s="84" t="str">
        <x:v>RPR / map</x:v>
      </x:c>
      <x:c r="D8" s="51" t="n">
        <x:v>325</x:v>
      </x:c>
      <x:c r="E8" s="84" t="str">
        <x:v>RPR / map</x:v>
      </x:c>
      <x:c r="F8" s="51" t="n">
        <x:v>600</x:v>
      </x:c>
      <x:c r="G8" s="84" t="str">
        <x:v>RPR / map</x:v>
      </x:c>
    </x:row>
    <x:row r="9">
      <x:c r="A9" s="47" t="str">
        <x:v>Homes sold — last 12 months</x:v>
      </x:c>
      <x:c r="B9" s="51" t="n">
        <x:v>18</x:v>
      </x:c>
      <x:c r="C9" s="84" t="str">
        <x:v>MLS</x:v>
      </x:c>
      <x:c r="D9" s="51" t="n">
        <x:v>15</x:v>
      </x:c>
      <x:c r="E9" s="84" t="str">
        <x:v>MLS</x:v>
      </x:c>
      <x:c r="F9" s="51" t="n">
        <x:v>17</x:v>
      </x:c>
      <x:c r="G9" s="84" t="str">
        <x:v>MLS</x:v>
      </x:c>
    </x:row>
    <x:row r="10">
      <x:c r="A10" s="47" t="str">
        <x:v>Average sale price</x:v>
      </x:c>
      <x:c r="B10" s="56" t="n">
        <x:v>525000</x:v>
      </x:c>
      <x:c r="C10" s="84" t="str">
        <x:v>MLS</x:v>
      </x:c>
      <x:c r="D10" s="56" t="n">
        <x:v>465000</x:v>
      </x:c>
      <x:c r="E10" s="84" t="str">
        <x:v>MLS</x:v>
      </x:c>
      <x:c r="F10" s="56" t="n">
        <x:v>375000</x:v>
      </x:c>
      <x:c r="G10" s="84" t="str">
        <x:v>MLS</x:v>
      </x:c>
    </x:row>
    <x:row r="11">
      <x:c r="A11" s="47" t="str">
        <x:v>Estimated commission %</x:v>
      </x:c>
      <x:c r="B11" s="58" t="n">
        <x:v>0.025</x:v>
      </x:c>
      <x:c r="C11" s="84" t="str">
        <x:v>Your assumption</x:v>
      </x:c>
      <x:c r="D11" s="58" t="n">
        <x:v>0.025</x:v>
      </x:c>
      <x:c r="E11" s="84" t="str">
        <x:v>Your assumption</x:v>
      </x:c>
      <x:c r="F11" s="58" t="n">
        <x:v>0.025</x:v>
      </x:c>
      <x:c r="G11" s="84" t="str">
        <x:v>Your assumption</x:v>
      </x:c>
    </x:row>
    <x:row r="12">
      <x:c r="A12" s="47" t="str">
        <x:v>Average ownership length (years)</x:v>
      </x:c>
      <x:c r="B12" s="51" t="n">
        <x:v>14</x:v>
      </x:c>
      <x:c r="C12" s="84" t="str">
        <x:v>RPR / public</x:v>
      </x:c>
      <x:c r="D12" s="51" t="n">
        <x:v>11</x:v>
      </x:c>
      <x:c r="E12" s="84" t="str">
        <x:v>RPR / public</x:v>
      </x:c>
      <x:c r="F12" s="51" t="n">
        <x:v>9</x:v>
      </x:c>
      <x:c r="G12" s="84" t="str">
        <x:v>RPR / public</x:v>
      </x:c>
    </x:row>
    <x:row r="13">
      <x:c r="A13" s="47" t="str">
        <x:v>Owner occupancy %</x:v>
      </x:c>
      <x:c r="B13" s="58" t="n">
        <x:v>0.91</x:v>
      </x:c>
      <x:c r="C13" s="84" t="str">
        <x:v>RPR / public</x:v>
      </x:c>
      <x:c r="D13" s="58" t="n">
        <x:v>0.86</x:v>
      </x:c>
      <x:c r="E13" s="84" t="str">
        <x:v>RPR / public</x:v>
      </x:c>
      <x:c r="F13" s="58" t="n">
        <x:v>0.78</x:v>
      </x:c>
      <x:c r="G13" s="84" t="str">
        <x:v>RPR / public</x:v>
      </x:c>
    </x:row>
    <x:row r="14">
      <x:c r="A14" s="47" t="str">
        <x:v>Top listing agent market share %</x:v>
      </x:c>
      <x:c r="B14" s="58" t="n">
        <x:v>0.11</x:v>
      </x:c>
      <x:c r="C14" s="84" t="str">
        <x:v>MLS</x:v>
      </x:c>
      <x:c r="D14" s="58" t="n">
        <x:v>0.18</x:v>
      </x:c>
      <x:c r="E14" s="84" t="str">
        <x:v>MLS</x:v>
      </x:c>
      <x:c r="F14" s="58" t="n">
        <x:v>0.31</x:v>
      </x:c>
      <x:c r="G14" s="84" t="str">
        <x:v>MLS</x:v>
      </x:c>
    </x:row>
    <x:row r="15">
      <x:c r="A15" s="47" t="str">
        <x:v>Top 3 agents combined market share %</x:v>
      </x:c>
      <x:c r="B15" s="58" t="n">
        <x:v>0.27</x:v>
      </x:c>
      <x:c r="C15" s="84" t="str">
        <x:v>MLS</x:v>
      </x:c>
      <x:c r="D15" s="58" t="n">
        <x:v>0.41</x:v>
      </x:c>
      <x:c r="E15" s="84" t="str">
        <x:v>MLS</x:v>
      </x:c>
      <x:c r="F15" s="58" t="n">
        <x:v>0.58</x:v>
      </x:c>
      <x:c r="G15" s="84" t="str">
        <x:v>MLS</x:v>
      </x:c>
    </x:row>
    <x:row r="16">
      <x:c r="A16" s="47" t="str">
        <x:v>Property consistency (1–5)</x:v>
      </x:c>
      <x:c r="B16" s="51" t="n">
        <x:v>4</x:v>
      </x:c>
      <x:c r="C16" s="84" t="str">
        <x:v>Local knowledge</x:v>
      </x:c>
      <x:c r="D16" s="51" t="n">
        <x:v>4</x:v>
      </x:c>
      <x:c r="E16" s="84" t="str">
        <x:v>Local knowledge</x:v>
      </x:c>
      <x:c r="F16" s="51" t="n">
        <x:v>3</x:v>
      </x:c>
      <x:c r="G16" s="84" t="str">
        <x:v>Local knowledge</x:v>
      </x:c>
    </x:row>
    <x:row r="17">
      <x:c r="A17" s="47" t="str">
        <x:v>Personal connection / proximity (1–5)</x:v>
      </x:c>
      <x:c r="B17" s="51" t="n">
        <x:v>4</x:v>
      </x:c>
      <x:c r="C17" s="84" t="str">
        <x:v>You</x:v>
      </x:c>
      <x:c r="D17" s="51" t="n">
        <x:v>5</x:v>
      </x:c>
      <x:c r="E17" s="84" t="str">
        <x:v>You</x:v>
      </x:c>
      <x:c r="F17" s="51" t="n">
        <x:v>3</x:v>
      </x:c>
      <x:c r="G17" s="84" t="str">
        <x:v>You</x:v>
      </x:c>
    </x:row>
    <x:row r="18">
      <x:c r="A18" s="47" t="str">
        <x:v>Annual farming budget</x:v>
      </x:c>
      <x:c r="B18" s="60" t="n">
        <x:v>8000</x:v>
      </x:c>
      <x:c r="C18" s="84" t="str">
        <x:v>Your budget</x:v>
      </x:c>
      <x:c r="D18" s="60" t="n">
        <x:v>7000</x:v>
      </x:c>
      <x:c r="E18" s="84" t="str">
        <x:v>Your budget</x:v>
      </x:c>
      <x:c r="F18" s="60" t="n">
        <x:v>9000</x:v>
      </x:c>
      <x:c r="G18" s="84" t="str">
        <x:v>Your budget</x:v>
      </x:c>
    </x:row>
    <x:row r="21">
      <x:c r="A21" s="19" t="str">
        <x:v>RESULT</x:v>
      </x:c>
      <x:c r="B21" s="19" t="str">
        <x:v>FARM A</x:v>
      </x:c>
      <x:c r="C21" s="19" t="str"/>
      <x:c r="D21" s="19" t="str">
        <x:v>FARM B</x:v>
      </x:c>
      <x:c r="E21" s="19" t="str"/>
      <x:c r="F21" s="19" t="str">
        <x:v>FARM C</x:v>
      </x:c>
      <x:c r="G21" s="19" t="str"/>
      <x:c r="I21" s="19" t="str">
        <x:v>Farm</x:v>
      </x:c>
      <x:c r="J21" s="19" t="str">
        <x:v>Score</x:v>
      </x:c>
    </x:row>
    <x:row r="22">
      <x:c r="A22" s="47" t="str">
        <x:v>Turnover rate</x:v>
      </x:c>
      <x:c r="B22" s="86" t="n">
        <x:f>IFERROR(B9/B8,0)</x:f>
        <x:v>0.045</x:v>
      </x:c>
      <x:c r="D22" s="86" t="n">
        <x:f>IFERROR(D9/D8,0)</x:f>
        <x:v>0.046153846153846156</x:v>
      </x:c>
      <x:c r="F22" s="86" t="n">
        <x:f>IFERROR(F9/F8,0)</x:f>
        <x:v>0.028333333333333332</x:v>
      </x:c>
      <x:c r="I22" t="str">
        <x:f>B7</x:f>
        <x:v>Cedar Grove</x:v>
      </x:c>
      <x:c r="J22" t="n">
        <x:f>B26</x:f>
        <x:v>83</x:v>
      </x:c>
    </x:row>
    <x:row r="23">
      <x:c r="A23" s="47" t="str">
        <x:v>Annual commission pool</x:v>
      </x:c>
      <x:c r="B23" s="88" t="n">
        <x:f>B9*B10*B11</x:f>
        <x:v>236250</x:v>
      </x:c>
      <x:c r="D23" s="88" t="n">
        <x:f>D9*D10*D11</x:f>
        <x:v>174375</x:v>
      </x:c>
      <x:c r="F23" s="88" t="n">
        <x:f>F9*F10*F11</x:f>
        <x:v>159375</x:v>
      </x:c>
      <x:c r="I23" t="str">
        <x:f>D7</x:f>
        <x:v>Southwood</x:v>
      </x:c>
      <x:c r="J23" t="n">
        <x:f>D26</x:f>
        <x:v>77</x:v>
      </x:c>
    </x:row>
    <x:row r="24">
      <x:c r="A24" s="47" t="str">
        <x:v>Commission / household</x:v>
      </x:c>
      <x:c r="B24" s="88" t="n">
        <x:f>IFERROR(B23/B8,0)</x:f>
        <x:v>590.625</x:v>
      </x:c>
      <x:c r="D24" s="88" t="n">
        <x:f>IFERROR(D23/D8,0)</x:f>
        <x:v>536.5384615384615</x:v>
      </x:c>
      <x:c r="F24" s="88" t="n">
        <x:f>IFERROR(F23/F8,0)</x:f>
        <x:v>265.625</x:v>
      </x:c>
      <x:c r="I24" t="str">
        <x:f>F7</x:f>
        <x:v>Oak Hills</x:v>
      </x:c>
      <x:c r="J24" t="n">
        <x:f>F26</x:f>
        <x:v>52</x:v>
      </x:c>
    </x:row>
    <x:row r="25">
      <x:c r="A25" s="47" t="str">
        <x:v>Cost / household</x:v>
      </x:c>
      <x:c r="B25" s="88" t="n">
        <x:f>IFERROR(B18/B8,0)</x:f>
        <x:v>20</x:v>
      </x:c>
      <x:c r="D25" s="88" t="n">
        <x:f>IFERROR(D18/D8,0)</x:f>
        <x:v>21.53846153846154</x:v>
      </x:c>
      <x:c r="F25" s="88" t="n">
        <x:f>IFERROR(F18/F8,0)</x:f>
        <x:v>15</x:v>
      </x:c>
    </x:row>
    <x:row r="26">
      <x:c r="A26" s="47" t="str">
        <x:v>Opportunity score</x:v>
      </x:c>
      <x:c r="B26" s="91" t="n">
        <x:f>IF(IFERROR(B9/B8,0)&gt;=0.06,15,IF(IFERROR(B9/B8,0)&gt;=0.05,13,IF(IFERROR(B9/B8,0)&gt;=0.04,11,IF(IFERROR(B9/B8,0)&gt;=0.03,8,IF(IFERROR(B9/B8,0)&gt;=0.02,5,2)))))+IF(B10&gt;=800000,10,IF(B10&gt;=600000,9,IF(B10&gt;=450000,8,IF(B10&gt;=350000,6,IF(B10&gt;=250000,4,2)))))+IF((B9*B10*B11)&gt;=300000,15,IF((B9*B10*B11)&gt;=225000,13,IF((B9*B10*B11)&gt;=150000,10,IF((B9*B10*B11)&gt;=100000,7,IF((B9*B10*B11)&gt;=60000,4,2)))))+IF(B15&lt;=0.25,15,IF(B15&lt;=0.40,12,IF(B15&lt;=0.55,9,IF(B15&lt;=0.70,5,2))))+IF(B14&lt;=0.10,10,IF(B14&lt;=0.20,8,IF(B14&lt;=0.30,6,IF(B14&lt;=0.40,3,1))))+IF(B12&gt;=15,10,IF(B12&gt;=12,9,IF(B12&gt;=10,8,IF(B12&gt;=7,6,IF(B12&gt;=5,4,2)))))+IF(B13&gt;=0.90,5,IF(B13&gt;=0.80,4,IF(B13&gt;=0.70,3,IF(B13&gt;=0.60,2,1))))+B16+IF(AND(B8&gt;=250,B8&lt;=600),5,IF(OR(AND(B8&gt;=150,B8&lt;250),AND(B8&gt;600,B8&lt;=800)),4,IF(OR(AND(B8&gt;=100,B8&lt;150),AND(B8&gt;800,B8&lt;=1000)),3,2)))+B17*2</x:f>
        <x:v>83</x:v>
      </x:c>
      <x:c r="D26" s="91" t="n">
        <x:f>IF(IFERROR(D9/D8,0)&gt;=0.06,15,IF(IFERROR(D9/D8,0)&gt;=0.05,13,IF(IFERROR(D9/D8,0)&gt;=0.04,11,IF(IFERROR(D9/D8,0)&gt;=0.03,8,IF(IFERROR(D9/D8,0)&gt;=0.02,5,2)))))+IF(D10&gt;=800000,10,IF(D10&gt;=600000,9,IF(D10&gt;=450000,8,IF(D10&gt;=350000,6,IF(D10&gt;=250000,4,2)))))+IF((D9*D10*D11)&gt;=300000,15,IF((D9*D10*D11)&gt;=225000,13,IF((D9*D10*D11)&gt;=150000,10,IF((D9*D10*D11)&gt;=100000,7,IF((D9*D10*D11)&gt;=60000,4,2)))))+IF(D15&lt;=0.25,15,IF(D15&lt;=0.40,12,IF(D15&lt;=0.55,9,IF(D15&lt;=0.70,5,2))))+IF(D14&lt;=0.10,10,IF(D14&lt;=0.20,8,IF(D14&lt;=0.30,6,IF(D14&lt;=0.40,3,1))))+IF(D12&gt;=15,10,IF(D12&gt;=12,9,IF(D12&gt;=10,8,IF(D12&gt;=7,6,IF(D12&gt;=5,4,2)))))+IF(D13&gt;=0.90,5,IF(D13&gt;=0.80,4,IF(D13&gt;=0.70,3,IF(D13&gt;=0.60,2,1))))+D16+IF(AND(D8&gt;=250,D8&lt;=600),5,IF(OR(AND(D8&gt;=150,D8&lt;250),AND(D8&gt;600,D8&lt;=800)),4,IF(OR(AND(D8&gt;=100,D8&lt;150),AND(D8&gt;800,D8&lt;=1000)),3,2)))+D17*2</x:f>
        <x:v>77</x:v>
      </x:c>
      <x:c r="F26" s="91" t="n">
        <x:f>IF(IFERROR(F9/F8,0)&gt;=0.06,15,IF(IFERROR(F9/F8,0)&gt;=0.05,13,IF(IFERROR(F9/F8,0)&gt;=0.04,11,IF(IFERROR(F9/F8,0)&gt;=0.03,8,IF(IFERROR(F9/F8,0)&gt;=0.02,5,2)))))+IF(F10&gt;=800000,10,IF(F10&gt;=600000,9,IF(F10&gt;=450000,8,IF(F10&gt;=350000,6,IF(F10&gt;=250000,4,2)))))+IF((F9*F10*F11)&gt;=300000,15,IF((F9*F10*F11)&gt;=225000,13,IF((F9*F10*F11)&gt;=150000,10,IF((F9*F10*F11)&gt;=100000,7,IF((F9*F10*F11)&gt;=60000,4,2)))))+IF(F15&lt;=0.25,15,IF(F15&lt;=0.40,12,IF(F15&lt;=0.55,9,IF(F15&lt;=0.70,5,2))))+IF(F14&lt;=0.10,10,IF(F14&lt;=0.20,8,IF(F14&lt;=0.30,6,IF(F14&lt;=0.40,3,1))))+IF(F12&gt;=15,10,IF(F12&gt;=12,9,IF(F12&gt;=10,8,IF(F12&gt;=7,6,IF(F12&gt;=5,4,2)))))+IF(F13&gt;=0.90,5,IF(F13&gt;=0.80,4,IF(F13&gt;=0.70,3,IF(F13&gt;=0.60,2,1))))+F16+IF(AND(F8&gt;=250,F8&lt;=600),5,IF(OR(AND(F8&gt;=150,F8&lt;250),AND(F8&gt;600,F8&lt;=800)),4,IF(OR(AND(F8&gt;=100,F8&lt;150),AND(F8&gt;800,F8&lt;=1000)),3,2)))+F17*2</x:f>
        <x:v>52</x:v>
      </x:c>
    </x:row>
    <x:row r="27">
      <x:c r="A27" s="47" t="str">
        <x:v>Classification</x:v>
      </x:c>
      <x:c r="B27" s="95" t="str">
        <x:f>IF(B26&gt;=85,"EXCELLENT FARM",IF(B26&gt;=70,"GOOD FARM",IF(B26&gt;=55,"PROCEED CAREFULLY","LOOK ELSEWHERE")))</x:f>
        <x:v>GOOD FARM</x:v>
      </x:c>
      <x:c r="D27" s="95" t="str">
        <x:f>IF(D26&gt;=85,"EXCELLENT FARM",IF(D26&gt;=70,"GOOD FARM",IF(D26&gt;=55,"PROCEED CAREFULLY","LOOK ELSEWHERE")))</x:f>
        <x:v>GOOD FARM</x:v>
      </x:c>
      <x:c r="F27" s="95" t="str">
        <x:f>IF(F26&gt;=85,"EXCELLENT FARM",IF(F26&gt;=70,"GOOD FARM",IF(F26&gt;=55,"PROCEED CAREFULLY","LOOK ELSEWHERE")))</x:f>
        <x:v>LOOK ELSEWHERE</x:v>
      </x:c>
    </x:row>
    <x:row r="30">
      <x:c r="A30" s="35" t="str">
        <x:v>BEST FARM (HIGHEST SCORE)</x:v>
      </x:c>
      <x:c r="B30" s="35"/>
      <x:c r="C30" s="35"/>
      <x:c r="D30" s="35"/>
      <x:c r="E30" s="35"/>
      <x:c r="F30" s="35"/>
      <x:c r="G30" s="35"/>
    </x:row>
    <x:row r="31">
      <x:c r="A31" s="100" t="str">
        <x:f>IF(MAX(B26,D26,F26)=B26,B7,IF(MAX(B26,D26,F26)=D26,D7,F7))</x:f>
        <x:v>Cedar Grove</x:v>
      </x:c>
      <x:c r="B31" s="100"/>
      <x:c r="C31" s="100"/>
      <x:c r="D31" s="100"/>
      <x:c r="E31" s="100"/>
      <x:c r="F31" s="100"/>
      <x:c r="G31" s="100"/>
    </x:row>
    <x:row r="32">
      <x:c r="A32" s="100"/>
      <x:c r="B32" s="100"/>
      <x:c r="C32" s="100"/>
      <x:c r="D32" s="100"/>
      <x:c r="E32" s="100"/>
      <x:c r="F32" s="100"/>
      <x:c r="G32" s="100"/>
    </x:row>
  </x:sheetData>
  <x:mergeCells>
    <x:mergeCell ref="A1:G2"/>
    <x:mergeCell ref="A4:G4"/>
    <x:mergeCell ref="A30:G30"/>
    <x:mergeCell ref="A31:G32"/>
  </x:mergeCells>
  <x:conditionalFormatting sqref="B26:B26">
    <x:cfRule type="colorScale" priority="1">
      <x:colorScale>
        <x:cfvo type="min"/>
        <x:cfvo type="percentile" val="50"/>
        <x:cfvo type="max"/>
        <x:color rgb="FFF4CCCC"/>
        <x:color rgb="FFFFF2CC"/>
        <x:color rgb="FFD9EAD3"/>
      </x:colorScale>
    </x:cfRule>
  </x:conditionalFormatting>
  <x:conditionalFormatting sqref="D26:D26">
    <x:cfRule type="colorScale" priority="2">
      <x:colorScale>
        <x:cfvo type="min"/>
        <x:cfvo type="percentile" val="50"/>
        <x:cfvo type="max"/>
        <x:color rgb="FFF4CCCC"/>
        <x:color rgb="FFFFF2CC"/>
        <x:color rgb="FFD9EAD3"/>
      </x:colorScale>
    </x:cfRule>
  </x:conditionalFormatting>
  <x:conditionalFormatting sqref="F26:F26">
    <x:cfRule type="colorScale" priority="3">
      <x:colorScale>
        <x:cfvo type="min"/>
        <x:cfvo type="percentile" val="50"/>
        <x:cfvo type="max"/>
        <x:color rgb="FFF4CCCC"/>
        <x:color rgb="FFFFF2CC"/>
        <x:color rgb="FFD9EAD3"/>
      </x:colorScale>
    </x:cfRule>
  </x:conditionalFormatting>
  <x:dataValidations count="3">
    <x:dataValidation type="list" sqref="B16:B17">
      <x:formula1>"1,2,3,4,5"</x:formula1>
    </x:dataValidation>
    <x:dataValidation type="list" sqref="D16:D17">
      <x:formula1>"1,2,3,4,5"</x:formula1>
    </x:dataValidation>
    <x:dataValidation type="list" sqref="F16:F17">
      <x:formula1>"1,2,3,4,5"</x:formula1>
    </x:dataValidation>
  </x:dataValidations>
  <x:pageMargins left="0.7" right="0.7" top="0.75" bottom="0.75" header="0.3" footer="0.3"/>
  <x:drawing xmlns:r="http://schemas.openxmlformats.org/officeDocument/2006/relationships" r:id="R5906912d1bc541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x:c r="A1" s="5" t="str">
        <x:v>AI ANALYSIS PROMPTS</x:v>
      </x:c>
      <x:c r="B1" s="5"/>
      <x:c r="C1" s="5"/>
      <x:c r="D1" s="5"/>
      <x:c r="E1" s="5"/>
      <x:c r="F1" s="5"/>
      <x:c r="G1" s="5"/>
      <x:c r="H1" s="5"/>
    </x:row>
    <x:row r="2">
      <x:c r="A2" s="5"/>
      <x:c r="B2" s="5"/>
      <x:c r="C2" s="5"/>
      <x:c r="D2" s="5"/>
      <x:c r="E2" s="5"/>
      <x:c r="F2" s="5"/>
      <x:c r="G2" s="5"/>
      <x:c r="H2" s="5"/>
    </x:row>
    <x:row r="4">
      <x:c r="A4" s="44" t="str">
        <x:v>Copy the generated prompt into ChatGPT after you have entered verified farm data.</x:v>
      </x:c>
      <x:c r="B4" s="44"/>
      <x:c r="C4" s="44"/>
      <x:c r="D4" s="44"/>
      <x:c r="E4" s="44"/>
      <x:c r="F4" s="44"/>
      <x:c r="G4" s="44"/>
      <x:c r="H4" s="44"/>
    </x:row>
    <x:row r="6">
      <x:c r="A6" s="19" t="str">
        <x:v>PROMPT 1 — ANALYZE THIS FARM</x:v>
      </x:c>
      <x:c r="B6" s="19"/>
      <x:c r="C6" s="19"/>
      <x:c r="D6" s="19"/>
      <x:c r="E6" s="19"/>
      <x:c r="F6" s="19"/>
      <x:c r="G6" s="19"/>
      <x:c r="H6" s="19"/>
    </x:row>
    <x:row r="7">
      <x:c r="A7" s="106" t="str">
        <x:f>"You are helping a real estate agent evaluate a potential geographic farm."&amp;CHAR(10)&amp;CHAR(10)&amp;"Analyze this neighborhood as a long-term geographic farming opportunity. Be critical. Do not recommend the farm simply because some numbers appear positive."&amp;CHAR(10)&amp;CHAR(10)&amp;"FARM DATA:"&amp;CHAR(10)&amp;"Farm: "&amp;'FARM ANALYZER'!B7&amp;CHAR(10)&amp;"City / market: "&amp;'FARM ANALYZER'!B8&amp;CHAR(10)&amp;"Total homes: "&amp;TEXT('FARM ANALYZER'!B9,"0")&amp;CHAR(10)&amp;"Annual sales: "&amp;TEXT('FARM ANALYZER'!B10,"0")&amp;CHAR(10)&amp;"Turnover rate: "&amp;TEXT('FARM ANALYZER'!E7,"0.0%")&amp;CHAR(10)&amp;"Average sale price: $"&amp;TEXT('FARM ANALYZER'!B12,"#,##0")&amp;CHAR(10)&amp;"Average DOM: "&amp;TEXT('FARM ANALYZER'!B13,"0")&amp;CHAR(10)&amp;"Estimated annual commission pool: $"&amp;TEXT('FARM ANALYZER'!E10,"#,##0")&amp;CHAR(10)&amp;"Commission opportunity per household: $"&amp;TEXT('FARM ANALYZER'!E11,"#,##0")&amp;CHAR(10)&amp;"Average ownership length: "&amp;TEXT('FARM ANALYZER'!B15,"0.0")&amp;" years"&amp;CHAR(10)&amp;"Owner occupancy: "&amp;TEXT('FARM ANALYZER'!B16,"0.0%")&amp;CHAR(10)&amp;"Top listing agent market share: "&amp;TEXT('FARM ANALYZER'!B17,"0.0%")&amp;CHAR(10)&amp;"Top 3 agents combined market share: "&amp;TEXT('FARM ANALYZER'!B18,"0.0%")&amp;CHAR(10)&amp;"Property consistency: "&amp;TEXT('FARM ANALYZER'!B19,"0")&amp;"/5"&amp;CHAR(10)&amp;"Personal connection / proximity: "&amp;TEXT('FARM ANALYZER'!B20,"0")&amp;"/5"&amp;CHAR(10)&amp;"Existing contacts: "&amp;TEXT('FARM ANALYZER'!B21,"0")&amp;CHAR(10)&amp;"Annual farming budget: $"&amp;TEXT('FARM ANALYZER'!B22,"#,##0")&amp;CHAR(10)&amp;"Farm Opportunity Score: "&amp;TEXT('FARM ANALYZER'!A26,"0")&amp;"/100"&amp;CHAR(10)&amp;CHAR(10)&amp;"Evaluate: "&amp;CHAR(10)&amp;"1. Overall attractiveness"&amp;CHAR(10)&amp;"2. Biggest strengths"&amp;CHAR(10)&amp;"3. Biggest risks"&amp;CHAR(10)&amp;"4. Competition"&amp;CHAR(10)&amp;"5. Seller opportunity"&amp;CHAR(10)&amp;"6. Likely homeowner segments based only on the supplied data"&amp;CHAR(10)&amp;"7. Recommended positioning"&amp;CHAR(10)&amp;"8. Best marketing themes"&amp;CHAR(10)&amp;"9. Suggested community strategies"&amp;CHAR(10)&amp;"10. Whether I should pursue this farm and why"&amp;CHAR(10)&amp;CHAR(10)&amp;"Clearly separate what is directly supported by the data from strategic inference."</x:f>
        <x:v>You are helping a real estate agent evaluate a potential geographic farm.
Analyze this neighborhood as a long-term geographic farming opportunity. Be critical. Do not recommend the farm simply because some numbers appear positive.
FARM DATA:
Farm: 
City / market: 
Total homes: 400
Annual sales: 18
Turnover rate: 4.5%
Average sale price: $525,000
Average DOM: 18
Estimated annual commission pool: $236,250
Commission opportunity per household: $591
Average ownership length: 14.0 years
Owner occupancy: 91.0%
Top listing agent market share: 11.0%
Top 3 agents combined market share: 27.0%
Property consistency: 4/5
Personal connection / proximity: 4/5
Existing contacts: 14
Annual farming budget: $8,000
Farm Opportunity Score: 83/100
Evaluate: 
1. Overall attractiveness
2. Biggest strengths
3. Biggest risks
4. Competition
5. Seller opportunity
6. Likely homeowner segments based only on the supplied data
7. Recommended positioning
8. Best marketing themes
9. Suggested community strategies
10. Whether I should pursue this farm and why
Clearly separate what is directly supported by the data from strategic inference.</x:v>
      </x:c>
      <x:c r="B7" s="106"/>
      <x:c r="C7" s="106"/>
      <x:c r="D7" s="106"/>
      <x:c r="E7" s="106"/>
      <x:c r="F7" s="106"/>
      <x:c r="G7" s="106"/>
      <x:c r="H7" s="106"/>
    </x:row>
    <x:row r="8">
      <x:c r="A8" s="106"/>
      <x:c r="B8" s="106"/>
      <x:c r="C8" s="106"/>
      <x:c r="D8" s="106"/>
      <x:c r="E8" s="106"/>
      <x:c r="F8" s="106"/>
      <x:c r="G8" s="106"/>
      <x:c r="H8" s="106"/>
    </x:row>
    <x:row r="9">
      <x:c r="A9" s="106"/>
      <x:c r="B9" s="106"/>
      <x:c r="C9" s="106"/>
      <x:c r="D9" s="106"/>
      <x:c r="E9" s="106"/>
      <x:c r="F9" s="106"/>
      <x:c r="G9" s="106"/>
      <x:c r="H9" s="106"/>
    </x:row>
    <x:row r="10">
      <x:c r="A10" s="106"/>
      <x:c r="B10" s="106"/>
      <x:c r="C10" s="106"/>
      <x:c r="D10" s="106"/>
      <x:c r="E10" s="106"/>
      <x:c r="F10" s="106"/>
      <x:c r="G10" s="106"/>
      <x:c r="H10" s="106"/>
    </x:row>
    <x:row r="11">
      <x:c r="A11" s="106"/>
      <x:c r="B11" s="106"/>
      <x:c r="C11" s="106"/>
      <x:c r="D11" s="106"/>
      <x:c r="E11" s="106"/>
      <x:c r="F11" s="106"/>
      <x:c r="G11" s="106"/>
      <x:c r="H11" s="106"/>
    </x:row>
    <x:row r="12">
      <x:c r="A12" s="106"/>
      <x:c r="B12" s="106"/>
      <x:c r="C12" s="106"/>
      <x:c r="D12" s="106"/>
      <x:c r="E12" s="106"/>
      <x:c r="F12" s="106"/>
      <x:c r="G12" s="106"/>
      <x:c r="H12" s="106"/>
    </x:row>
    <x:row r="13">
      <x:c r="A13" s="106"/>
      <x:c r="B13" s="106"/>
      <x:c r="C13" s="106"/>
      <x:c r="D13" s="106"/>
      <x:c r="E13" s="106"/>
      <x:c r="F13" s="106"/>
      <x:c r="G13" s="106"/>
      <x:c r="H13" s="106"/>
    </x:row>
    <x:row r="14">
      <x:c r="A14" s="106"/>
      <x:c r="B14" s="106"/>
      <x:c r="C14" s="106"/>
      <x:c r="D14" s="106"/>
      <x:c r="E14" s="106"/>
      <x:c r="F14" s="106"/>
      <x:c r="G14" s="106"/>
      <x:c r="H14" s="106"/>
    </x:row>
    <x:row r="15">
      <x:c r="A15" s="106"/>
      <x:c r="B15" s="106"/>
      <x:c r="C15" s="106"/>
      <x:c r="D15" s="106"/>
      <x:c r="E15" s="106"/>
      <x:c r="F15" s="106"/>
      <x:c r="G15" s="106"/>
      <x:c r="H15" s="106"/>
    </x:row>
    <x:row r="16">
      <x:c r="A16" s="106"/>
      <x:c r="B16" s="106"/>
      <x:c r="C16" s="106"/>
      <x:c r="D16" s="106"/>
      <x:c r="E16" s="106"/>
      <x:c r="F16" s="106"/>
      <x:c r="G16" s="106"/>
      <x:c r="H16" s="106"/>
    </x:row>
    <x:row r="17">
      <x:c r="A17" s="106"/>
      <x:c r="B17" s="106"/>
      <x:c r="C17" s="106"/>
      <x:c r="D17" s="106"/>
      <x:c r="E17" s="106"/>
      <x:c r="F17" s="106"/>
      <x:c r="G17" s="106"/>
      <x:c r="H17" s="106"/>
    </x:row>
    <x:row r="18">
      <x:c r="A18" s="106"/>
      <x:c r="B18" s="106"/>
      <x:c r="C18" s="106"/>
      <x:c r="D18" s="106"/>
      <x:c r="E18" s="106"/>
      <x:c r="F18" s="106"/>
      <x:c r="G18" s="106"/>
      <x:c r="H18" s="106"/>
    </x:row>
    <x:row r="19">
      <x:c r="A19" s="106"/>
      <x:c r="B19" s="106"/>
      <x:c r="C19" s="106"/>
      <x:c r="D19" s="106"/>
      <x:c r="E19" s="106"/>
      <x:c r="F19" s="106"/>
      <x:c r="G19" s="106"/>
      <x:c r="H19" s="106"/>
    </x:row>
    <x:row r="20">
      <x:c r="A20" s="106"/>
      <x:c r="B20" s="106"/>
      <x:c r="C20" s="106"/>
      <x:c r="D20" s="106"/>
      <x:c r="E20" s="106"/>
      <x:c r="F20" s="106"/>
      <x:c r="G20" s="106"/>
      <x:c r="H20" s="106"/>
    </x:row>
    <x:row r="21">
      <x:c r="A21" s="106"/>
      <x:c r="B21" s="106"/>
      <x:c r="C21" s="106"/>
      <x:c r="D21" s="106"/>
      <x:c r="E21" s="106"/>
      <x:c r="F21" s="106"/>
      <x:c r="G21" s="106"/>
      <x:c r="H21" s="106"/>
    </x:row>
    <x:row r="22">
      <x:c r="A22" s="106"/>
      <x:c r="B22" s="106"/>
      <x:c r="C22" s="106"/>
      <x:c r="D22" s="106"/>
      <x:c r="E22" s="106"/>
      <x:c r="F22" s="106"/>
      <x:c r="G22" s="106"/>
      <x:c r="H22" s="106"/>
    </x:row>
    <x:row r="24">
      <x:c r="A24" s="19" t="str">
        <x:v>PROMPT 2 — COMPARE THREE FARMS</x:v>
      </x:c>
      <x:c r="B24" s="19"/>
      <x:c r="C24" s="19"/>
      <x:c r="D24" s="19"/>
      <x:c r="E24" s="19"/>
      <x:c r="F24" s="19"/>
      <x:c r="G24" s="19"/>
      <x:c r="H24" s="19"/>
    </x:row>
    <x:row r="25">
      <x:c r="A25" s="106" t="str">
        <x:f>"Compare these three geographic farming opportunities and recommend which ONE should receive my time and marketing budget."&amp;CHAR(10)&amp;CHAR(10)&amp;"FARM A — "&amp;'COMPARE FARMS'!B7&amp;CHAR(10)&amp;"Score: "&amp;TEXT('COMPARE FARMS'!B26,"0")&amp;"/100 | Turnover: "&amp;TEXT('COMPARE FARMS'!B22,"0.0%")&amp;" | Commission pool: $"&amp;TEXT('COMPARE FARMS'!B23,"#,##0")&amp;" | Cost/household: $"&amp;TEXT('COMPARE FARMS'!B25,"#,##0")&amp;CHAR(10)&amp;CHAR(10)&amp;"FARM B — "&amp;'COMPARE FARMS'!D7&amp;CHAR(10)&amp;"Score: "&amp;TEXT('COMPARE FARMS'!D26,"0")&amp;"/100 | Turnover: "&amp;TEXT('COMPARE FARMS'!D22,"0.0%")&amp;" | Commission pool: $"&amp;TEXT('COMPARE FARMS'!D23,"#,##0")&amp;" | Cost/household: $"&amp;TEXT('COMPARE FARMS'!D25,"#,##0")&amp;CHAR(10)&amp;CHAR(10)&amp;"FARM C — "&amp;'COMPARE FARMS'!F7&amp;CHAR(10)&amp;"Score: "&amp;TEXT('COMPARE FARMS'!F26,"0")&amp;"/100 | Turnover: "&amp;TEXT('COMPARE FARMS'!F22,"0.0%")&amp;" | Commission pool: $"&amp;TEXT('COMPARE FARMS'!F23,"#,##0")&amp;" | Cost/household: $"&amp;TEXT('COMPARE FARMS'!F25,"#,##0")&amp;CHAR(10)&amp;CHAR(10)&amp;"Rank the farms 1–3. Explain the tradeoffs. Challenge the spreadsheet score if the economics or competition suggest a different conclusion. Identify the biggest unknown I should verify before committing."</x:f>
        <x:v>Compare these three geographic farming opportunities and recommend which ONE should receive my time and marketing budget.
FARM A — Cedar Grove
Score: 83/100 | Turnover: 4.5% | Commission pool: $236,250 | Cost/household: $20
FARM B — Southwood
Score: 77/100 | Turnover: 4.6% | Commission pool: $174,375 | Cost/household: $22
FARM C — Oak Hills
Score: 52/100 | Turnover: 2.8% | Commission pool: $159,375 | Cost/household: $15
Rank the farms 1–3. Explain the tradeoffs. Challenge the spreadsheet score if the economics or competition suggest a different conclusion. Identify the biggest unknown I should verify before committing.</x:v>
      </x:c>
      <x:c r="B25" s="106"/>
      <x:c r="C25" s="106"/>
      <x:c r="D25" s="106"/>
      <x:c r="E25" s="106"/>
      <x:c r="F25" s="106"/>
      <x:c r="G25" s="106"/>
      <x:c r="H25" s="106"/>
    </x:row>
    <x:row r="26">
      <x:c r="A26" s="106"/>
      <x:c r="B26" s="106"/>
      <x:c r="C26" s="106"/>
      <x:c r="D26" s="106"/>
      <x:c r="E26" s="106"/>
      <x:c r="F26" s="106"/>
      <x:c r="G26" s="106"/>
      <x:c r="H26" s="106"/>
    </x:row>
    <x:row r="27">
      <x:c r="A27" s="106"/>
      <x:c r="B27" s="106"/>
      <x:c r="C27" s="106"/>
      <x:c r="D27" s="106"/>
      <x:c r="E27" s="106"/>
      <x:c r="F27" s="106"/>
      <x:c r="G27" s="106"/>
      <x:c r="H27" s="106"/>
    </x:row>
    <x:row r="28">
      <x:c r="A28" s="106"/>
      <x:c r="B28" s="106"/>
      <x:c r="C28" s="106"/>
      <x:c r="D28" s="106"/>
      <x:c r="E28" s="106"/>
      <x:c r="F28" s="106"/>
      <x:c r="G28" s="106"/>
      <x:c r="H28" s="106"/>
    </x:row>
    <x:row r="29">
      <x:c r="A29" s="106"/>
      <x:c r="B29" s="106"/>
      <x:c r="C29" s="106"/>
      <x:c r="D29" s="106"/>
      <x:c r="E29" s="106"/>
      <x:c r="F29" s="106"/>
      <x:c r="G29" s="106"/>
      <x:c r="H29" s="106"/>
    </x:row>
    <x:row r="30">
      <x:c r="A30" s="106"/>
      <x:c r="B30" s="106"/>
      <x:c r="C30" s="106"/>
      <x:c r="D30" s="106"/>
      <x:c r="E30" s="106"/>
      <x:c r="F30" s="106"/>
      <x:c r="G30" s="106"/>
      <x:c r="H30" s="106"/>
    </x:row>
    <x:row r="31">
      <x:c r="A31" s="106"/>
      <x:c r="B31" s="106"/>
      <x:c r="C31" s="106"/>
      <x:c r="D31" s="106"/>
      <x:c r="E31" s="106"/>
      <x:c r="F31" s="106"/>
      <x:c r="G31" s="106"/>
      <x:c r="H31" s="106"/>
    </x:row>
    <x:row r="32">
      <x:c r="A32" s="106"/>
      <x:c r="B32" s="106"/>
      <x:c r="C32" s="106"/>
      <x:c r="D32" s="106"/>
      <x:c r="E32" s="106"/>
      <x:c r="F32" s="106"/>
      <x:c r="G32" s="106"/>
      <x:c r="H32" s="106"/>
    </x:row>
    <x:row r="33">
      <x:c r="A33" s="106"/>
      <x:c r="B33" s="106"/>
      <x:c r="C33" s="106"/>
      <x:c r="D33" s="106"/>
      <x:c r="E33" s="106"/>
      <x:c r="F33" s="106"/>
      <x:c r="G33" s="106"/>
      <x:c r="H33" s="106"/>
    </x:row>
    <x:row r="34">
      <x:c r="A34" s="106"/>
      <x:c r="B34" s="106"/>
      <x:c r="C34" s="106"/>
      <x:c r="D34" s="106"/>
      <x:c r="E34" s="106"/>
      <x:c r="F34" s="106"/>
      <x:c r="G34" s="106"/>
      <x:c r="H34" s="106"/>
    </x:row>
    <x:row r="35">
      <x:c r="A35" s="106"/>
      <x:c r="B35" s="106"/>
      <x:c r="C35" s="106"/>
      <x:c r="D35" s="106"/>
      <x:c r="E35" s="106"/>
      <x:c r="F35" s="106"/>
      <x:c r="G35" s="106"/>
      <x:c r="H35" s="106"/>
    </x:row>
    <x:row r="37">
      <x:c r="A37" s="114" t="str">
        <x:v>TIP: The spreadsheet score is intentionally transparent and directional. Use AI to challenge assumptions, not rubber-stamp the score.</x:v>
      </x:c>
      <x:c r="B37" s="114"/>
      <x:c r="C37" s="114"/>
      <x:c r="D37" s="114"/>
      <x:c r="E37" s="114"/>
      <x:c r="F37" s="114"/>
      <x:c r="G37" s="114"/>
      <x:c r="H37" s="114"/>
    </x:row>
    <x:row r="38">
      <x:c r="A38" s="114"/>
      <x:c r="B38" s="114"/>
      <x:c r="C38" s="114"/>
      <x:c r="D38" s="114"/>
      <x:c r="E38" s="114"/>
      <x:c r="F38" s="114"/>
      <x:c r="G38" s="114"/>
      <x:c r="H38" s="114"/>
    </x:row>
    <x:row r="39">
      <x:c r="A39" s="114"/>
      <x:c r="B39" s="114"/>
      <x:c r="C39" s="114"/>
      <x:c r="D39" s="114"/>
      <x:c r="E39" s="114"/>
      <x:c r="F39" s="114"/>
      <x:c r="G39" s="114"/>
      <x:c r="H39" s="114"/>
    </x:row>
  </x:sheetData>
  <x:mergeCells>
    <x:mergeCell ref="A1:H2"/>
    <x:mergeCell ref="A4:H4"/>
    <x:mergeCell ref="A6:H6"/>
    <x:mergeCell ref="A7:H22"/>
    <x:mergeCell ref="A24:H24"/>
    <x:mergeCell ref="A25:H35"/>
    <x:mergeCell ref="A37:H39"/>
  </x:mergeCells>
  <x:pageMargins left="0.7" right="0.7" top="0.75" bottom="0.75" header="0.3" footer="0.3"/>
</x:worksheet>
</file>